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 tabRatio="500" activeTab="3"/>
  </bookViews>
  <sheets>
    <sheet name="Bezny rozpocet" sheetId="1" r:id="rId1"/>
    <sheet name="Kapital rozpocet" sheetId="2" r:id="rId2"/>
    <sheet name="Financne operacie" sheetId="3" r:id="rId3"/>
    <sheet name="Rekapitulácia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0" i="4"/>
  <c r="C20"/>
  <c r="C10"/>
  <c r="B10"/>
  <c r="B17"/>
  <c r="C17"/>
  <c r="B6"/>
  <c r="D124" i="1"/>
  <c r="E113"/>
  <c r="F113"/>
  <c r="G113"/>
  <c r="H113"/>
  <c r="I113"/>
  <c r="J113"/>
  <c r="D113"/>
  <c r="E109"/>
  <c r="E97" s="1"/>
  <c r="F109"/>
  <c r="F97" s="1"/>
  <c r="G109"/>
  <c r="G97" s="1"/>
  <c r="H109"/>
  <c r="I109"/>
  <c r="I97" s="1"/>
  <c r="J109"/>
  <c r="J97" s="1"/>
  <c r="D109"/>
  <c r="H97"/>
  <c r="D97"/>
  <c r="E85"/>
  <c r="F85"/>
  <c r="G85"/>
  <c r="I85"/>
  <c r="J85"/>
  <c r="D85"/>
  <c r="D83"/>
  <c r="E74"/>
  <c r="F74"/>
  <c r="G74"/>
  <c r="H74"/>
  <c r="I74"/>
  <c r="J74"/>
  <c r="D74"/>
  <c r="E66"/>
  <c r="F66"/>
  <c r="G66"/>
  <c r="H66"/>
  <c r="I66"/>
  <c r="J66"/>
  <c r="D66"/>
  <c r="E59"/>
  <c r="F59"/>
  <c r="G59"/>
  <c r="H59"/>
  <c r="I59"/>
  <c r="J59"/>
  <c r="D59"/>
  <c r="E56"/>
  <c r="F56"/>
  <c r="G56"/>
  <c r="H56"/>
  <c r="I56"/>
  <c r="J56"/>
  <c r="D56"/>
  <c r="E53"/>
  <c r="F53"/>
  <c r="G53"/>
  <c r="H53"/>
  <c r="I53"/>
  <c r="J53"/>
  <c r="D53"/>
  <c r="J33"/>
  <c r="E33"/>
  <c r="F33"/>
  <c r="G33"/>
  <c r="H33"/>
  <c r="I33"/>
  <c r="D33"/>
  <c r="J25"/>
  <c r="E25"/>
  <c r="F25"/>
  <c r="G25"/>
  <c r="H25"/>
  <c r="I25"/>
  <c r="D25"/>
  <c r="H47" l="1"/>
  <c r="J72"/>
  <c r="I72"/>
  <c r="H72"/>
  <c r="G72"/>
  <c r="F72"/>
  <c r="E72"/>
  <c r="D72"/>
  <c r="I24" i="3" l="1"/>
  <c r="I27" s="1"/>
  <c r="I13"/>
  <c r="I11"/>
  <c r="I16" s="1"/>
  <c r="G24"/>
  <c r="G27" s="1"/>
  <c r="G13"/>
  <c r="G11"/>
  <c r="G16" s="1"/>
  <c r="E11"/>
  <c r="E13"/>
  <c r="E24"/>
  <c r="E27"/>
  <c r="I57" i="2"/>
  <c r="I56" s="1"/>
  <c r="I54"/>
  <c r="I51"/>
  <c r="I49"/>
  <c r="I48" s="1"/>
  <c r="I45"/>
  <c r="I44"/>
  <c r="I42"/>
  <c r="I40"/>
  <c r="I37"/>
  <c r="I35"/>
  <c r="I32"/>
  <c r="I31" s="1"/>
  <c r="I29"/>
  <c r="I28"/>
  <c r="I26"/>
  <c r="I25" s="1"/>
  <c r="I13"/>
  <c r="I10"/>
  <c r="G57"/>
  <c r="G56" s="1"/>
  <c r="G54"/>
  <c r="G51"/>
  <c r="G49"/>
  <c r="G45"/>
  <c r="G44" s="1"/>
  <c r="G42"/>
  <c r="G40"/>
  <c r="G37"/>
  <c r="G35"/>
  <c r="G32"/>
  <c r="G31" s="1"/>
  <c r="G29"/>
  <c r="G28" s="1"/>
  <c r="G26"/>
  <c r="G25" s="1"/>
  <c r="G12"/>
  <c r="G10"/>
  <c r="I120" i="1"/>
  <c r="I118"/>
  <c r="I116"/>
  <c r="I114"/>
  <c r="I107"/>
  <c r="I102"/>
  <c r="I98"/>
  <c r="I94"/>
  <c r="I92"/>
  <c r="I89"/>
  <c r="I86"/>
  <c r="I83"/>
  <c r="I81"/>
  <c r="I79"/>
  <c r="I77"/>
  <c r="I75"/>
  <c r="I70"/>
  <c r="I67"/>
  <c r="I64"/>
  <c r="I60"/>
  <c r="I57"/>
  <c r="I54"/>
  <c r="I51"/>
  <c r="I47"/>
  <c r="I44"/>
  <c r="I39"/>
  <c r="I34"/>
  <c r="I21"/>
  <c r="I15"/>
  <c r="I11"/>
  <c r="I34" i="2" l="1"/>
  <c r="G34"/>
  <c r="I12"/>
  <c r="I17" s="1"/>
  <c r="B16" i="4"/>
  <c r="I39" i="2"/>
  <c r="I60" s="1"/>
  <c r="E16" i="3"/>
  <c r="G48" i="2"/>
  <c r="G39"/>
  <c r="G17"/>
  <c r="G11" i="1"/>
  <c r="G15"/>
  <c r="G120"/>
  <c r="G118"/>
  <c r="G116"/>
  <c r="G114"/>
  <c r="G107"/>
  <c r="G102"/>
  <c r="G98"/>
  <c r="G94"/>
  <c r="G92"/>
  <c r="G89"/>
  <c r="G86"/>
  <c r="G83"/>
  <c r="G81"/>
  <c r="G79"/>
  <c r="G77"/>
  <c r="G75"/>
  <c r="G70"/>
  <c r="G67"/>
  <c r="G64"/>
  <c r="G60"/>
  <c r="G57"/>
  <c r="G54"/>
  <c r="G51"/>
  <c r="G47"/>
  <c r="G44"/>
  <c r="G39"/>
  <c r="G34"/>
  <c r="G21"/>
  <c r="G60" i="2" l="1"/>
  <c r="I124" i="1"/>
  <c r="C16" i="4" s="1"/>
  <c r="D75" i="1"/>
  <c r="E75"/>
  <c r="F75"/>
  <c r="H75"/>
  <c r="J75"/>
  <c r="E57" i="2"/>
  <c r="E56" s="1"/>
  <c r="E54"/>
  <c r="E51"/>
  <c r="E49"/>
  <c r="E45"/>
  <c r="E44" s="1"/>
  <c r="E42"/>
  <c r="E40"/>
  <c r="E37"/>
  <c r="E35"/>
  <c r="E32"/>
  <c r="E31" s="1"/>
  <c r="E29"/>
  <c r="E28" s="1"/>
  <c r="E26"/>
  <c r="E25" s="1"/>
  <c r="E13"/>
  <c r="E12" s="1"/>
  <c r="E10"/>
  <c r="E120" i="1"/>
  <c r="E118"/>
  <c r="E116"/>
  <c r="E114"/>
  <c r="E107"/>
  <c r="E102"/>
  <c r="E98"/>
  <c r="E94"/>
  <c r="E92"/>
  <c r="E89"/>
  <c r="E86"/>
  <c r="E83"/>
  <c r="E81"/>
  <c r="E79"/>
  <c r="E77"/>
  <c r="E70"/>
  <c r="E67"/>
  <c r="E64"/>
  <c r="E60"/>
  <c r="E57"/>
  <c r="E54"/>
  <c r="E51"/>
  <c r="E47"/>
  <c r="E44"/>
  <c r="E39"/>
  <c r="E34"/>
  <c r="E21"/>
  <c r="E15"/>
  <c r="E11"/>
  <c r="J24" i="3"/>
  <c r="J27" s="1"/>
  <c r="C30" i="4" s="1"/>
  <c r="J13" i="3"/>
  <c r="J11"/>
  <c r="J57" i="2"/>
  <c r="J56" s="1"/>
  <c r="J54"/>
  <c r="J51"/>
  <c r="J49"/>
  <c r="J45"/>
  <c r="J44" s="1"/>
  <c r="J42"/>
  <c r="J40"/>
  <c r="J37"/>
  <c r="J35"/>
  <c r="J32"/>
  <c r="J31" s="1"/>
  <c r="J29"/>
  <c r="J28" s="1"/>
  <c r="J26"/>
  <c r="J25" s="1"/>
  <c r="J13"/>
  <c r="J12" s="1"/>
  <c r="J10"/>
  <c r="J120" i="1"/>
  <c r="J118"/>
  <c r="J116"/>
  <c r="J114"/>
  <c r="J107"/>
  <c r="J102"/>
  <c r="J98"/>
  <c r="J94"/>
  <c r="J92"/>
  <c r="J89"/>
  <c r="J86"/>
  <c r="J83"/>
  <c r="J81"/>
  <c r="J79"/>
  <c r="J77"/>
  <c r="J70"/>
  <c r="J67"/>
  <c r="J64"/>
  <c r="J60"/>
  <c r="J57"/>
  <c r="J54"/>
  <c r="J51"/>
  <c r="J47"/>
  <c r="J44"/>
  <c r="J39"/>
  <c r="J34"/>
  <c r="J21"/>
  <c r="J15"/>
  <c r="J11"/>
  <c r="G124" l="1"/>
  <c r="J34" i="2"/>
  <c r="E34"/>
  <c r="J48"/>
  <c r="E39"/>
  <c r="E48"/>
  <c r="J39"/>
  <c r="E17"/>
  <c r="J17"/>
  <c r="B27" i="4" s="1"/>
  <c r="B26"/>
  <c r="J16" i="3"/>
  <c r="B30" i="4" s="1"/>
  <c r="F51" i="2"/>
  <c r="F37"/>
  <c r="H37"/>
  <c r="F35"/>
  <c r="H35"/>
  <c r="F32"/>
  <c r="F31" s="1"/>
  <c r="H32"/>
  <c r="H31" s="1"/>
  <c r="F29"/>
  <c r="H29"/>
  <c r="F26"/>
  <c r="F25" s="1"/>
  <c r="H26"/>
  <c r="H25" s="1"/>
  <c r="F54"/>
  <c r="H54"/>
  <c r="D49"/>
  <c r="F49"/>
  <c r="F57"/>
  <c r="H57"/>
  <c r="F13"/>
  <c r="H13"/>
  <c r="H12" s="1"/>
  <c r="E60" l="1"/>
  <c r="J60"/>
  <c r="C27" i="4" s="1"/>
  <c r="H34" i="2"/>
  <c r="F34"/>
  <c r="E124" i="1"/>
  <c r="J124"/>
  <c r="C26" i="4" s="1"/>
  <c r="F56" i="2"/>
  <c r="F45"/>
  <c r="F44" s="1"/>
  <c r="F42"/>
  <c r="F40"/>
  <c r="F28"/>
  <c r="F12"/>
  <c r="F10"/>
  <c r="F24" i="3"/>
  <c r="F27" s="1"/>
  <c r="F13"/>
  <c r="F11"/>
  <c r="F120" i="1"/>
  <c r="F118"/>
  <c r="F116"/>
  <c r="F114"/>
  <c r="F107"/>
  <c r="F102"/>
  <c r="F98"/>
  <c r="F94"/>
  <c r="F92"/>
  <c r="F89"/>
  <c r="F86"/>
  <c r="F83"/>
  <c r="F81"/>
  <c r="F79"/>
  <c r="F77"/>
  <c r="F70"/>
  <c r="F67"/>
  <c r="F64"/>
  <c r="F60"/>
  <c r="F57"/>
  <c r="F54"/>
  <c r="F51"/>
  <c r="F47"/>
  <c r="F44"/>
  <c r="F39"/>
  <c r="F34"/>
  <c r="F21"/>
  <c r="F15"/>
  <c r="F11"/>
  <c r="H11"/>
  <c r="H15"/>
  <c r="H21"/>
  <c r="H34"/>
  <c r="H39"/>
  <c r="H44"/>
  <c r="H51"/>
  <c r="H54"/>
  <c r="H57"/>
  <c r="H60"/>
  <c r="H64"/>
  <c r="H67"/>
  <c r="H70"/>
  <c r="H77"/>
  <c r="H79"/>
  <c r="H81"/>
  <c r="H83"/>
  <c r="H86"/>
  <c r="H85" s="1"/>
  <c r="H89"/>
  <c r="H92"/>
  <c r="H94"/>
  <c r="H98"/>
  <c r="H102"/>
  <c r="H107"/>
  <c r="H114"/>
  <c r="H116"/>
  <c r="H118"/>
  <c r="H120"/>
  <c r="D21"/>
  <c r="D45" i="2"/>
  <c r="H45"/>
  <c r="D51"/>
  <c r="F16" i="3" l="1"/>
  <c r="F39" i="2"/>
  <c r="F17"/>
  <c r="F48"/>
  <c r="D44" i="1"/>
  <c r="F124" l="1"/>
  <c r="H124"/>
  <c r="C6" i="4" s="1"/>
  <c r="D6" s="1"/>
  <c r="F60" i="2"/>
  <c r="D13"/>
  <c r="D54" i="1"/>
  <c r="D44" i="2"/>
  <c r="D120" i="1"/>
  <c r="D32" i="2" l="1"/>
  <c r="D98" i="1" l="1"/>
  <c r="D57"/>
  <c r="H24" i="3"/>
  <c r="H27" s="1"/>
  <c r="D24"/>
  <c r="D27" s="1"/>
  <c r="H13"/>
  <c r="D13"/>
  <c r="H11"/>
  <c r="D11"/>
  <c r="H56" i="2"/>
  <c r="H48" s="1"/>
  <c r="D57"/>
  <c r="D56" s="1"/>
  <c r="D54"/>
  <c r="H42"/>
  <c r="D42"/>
  <c r="H40"/>
  <c r="D40"/>
  <c r="D37"/>
  <c r="D35"/>
  <c r="D31"/>
  <c r="H28"/>
  <c r="D29"/>
  <c r="D28" s="1"/>
  <c r="D26"/>
  <c r="D25" s="1"/>
  <c r="D12"/>
  <c r="H10"/>
  <c r="D10"/>
  <c r="D118" i="1"/>
  <c r="D116"/>
  <c r="D114"/>
  <c r="D107"/>
  <c r="D102"/>
  <c r="D94"/>
  <c r="D92"/>
  <c r="D89"/>
  <c r="D86"/>
  <c r="D81"/>
  <c r="D79"/>
  <c r="D77"/>
  <c r="D70"/>
  <c r="D67"/>
  <c r="D64"/>
  <c r="D60"/>
  <c r="D51"/>
  <c r="D47"/>
  <c r="D39"/>
  <c r="D34"/>
  <c r="D15"/>
  <c r="D11"/>
  <c r="D39" i="2" l="1"/>
  <c r="D16" i="3"/>
  <c r="H16"/>
  <c r="D48" i="2"/>
  <c r="D34"/>
  <c r="H17"/>
  <c r="H39"/>
  <c r="H60" s="1"/>
  <c r="D17"/>
  <c r="C18" i="4" l="1"/>
  <c r="C22" s="1"/>
  <c r="C7"/>
  <c r="B18"/>
  <c r="B7"/>
  <c r="D30"/>
  <c r="D20"/>
  <c r="D10"/>
  <c r="D60" i="2"/>
  <c r="D26" i="4"/>
  <c r="D27"/>
  <c r="B28"/>
  <c r="B32" s="1"/>
  <c r="B8"/>
  <c r="B12" s="1"/>
  <c r="D17" l="1"/>
  <c r="D7"/>
  <c r="D8" s="1"/>
  <c r="D12" s="1"/>
  <c r="B22"/>
  <c r="D16"/>
  <c r="C28"/>
  <c r="C32" s="1"/>
  <c r="C8"/>
  <c r="C12" s="1"/>
  <c r="D28"/>
  <c r="D32" s="1"/>
  <c r="D18" l="1"/>
  <c r="D22" s="1"/>
</calcChain>
</file>

<file path=xl/sharedStrings.xml><?xml version="1.0" encoding="utf-8"?>
<sst xmlns="http://schemas.openxmlformats.org/spreadsheetml/2006/main" count="401" uniqueCount="187">
  <si>
    <t>Obec Poráč</t>
  </si>
  <si>
    <t>Bežný rozpočet</t>
  </si>
  <si>
    <t>Bežné príjmy</t>
  </si>
  <si>
    <t>EUR</t>
  </si>
  <si>
    <t>Hlavná</t>
  </si>
  <si>
    <t>Skutočné</t>
  </si>
  <si>
    <t>Návrh</t>
  </si>
  <si>
    <t>Kategória</t>
  </si>
  <si>
    <t>Text</t>
  </si>
  <si>
    <t>plnenie</t>
  </si>
  <si>
    <t>rozpočtu</t>
  </si>
  <si>
    <t>Daňové príjmy</t>
  </si>
  <si>
    <t>Nedaňové príjmy</t>
  </si>
  <si>
    <t>Administratívne a iné poplatky</t>
  </si>
  <si>
    <t>Úroky z úverov, pôžičiek a vkladov</t>
  </si>
  <si>
    <t>Granty a transfery</t>
  </si>
  <si>
    <t xml:space="preserve">Tuzemské bežné granty a transfery </t>
  </si>
  <si>
    <t xml:space="preserve">Bežné príjmy spolu </t>
  </si>
  <si>
    <t>Bežné výdavky</t>
  </si>
  <si>
    <t>Funkčná</t>
  </si>
  <si>
    <t>Klasifikácia</t>
  </si>
  <si>
    <t>01</t>
  </si>
  <si>
    <t xml:space="preserve">Všeobecné verejné služby </t>
  </si>
  <si>
    <t>01.1.1.</t>
  </si>
  <si>
    <t>Výkonné a zákonodarné orgány</t>
  </si>
  <si>
    <t xml:space="preserve">Mzdy, platy, služobné príjmy a oov </t>
  </si>
  <si>
    <t xml:space="preserve">Poistné a príspevok do poisťovní </t>
  </si>
  <si>
    <t xml:space="preserve">Tovary a služby </t>
  </si>
  <si>
    <t>01.1.2</t>
  </si>
  <si>
    <t>Finančné a rozpočtové záležitosti</t>
  </si>
  <si>
    <t>01.3.3</t>
  </si>
  <si>
    <t>Iné všeobecné služby</t>
  </si>
  <si>
    <t>01.6.0</t>
  </si>
  <si>
    <t>Všeobecné verejné služby inde neklasifikované</t>
  </si>
  <si>
    <t>01.7.0</t>
  </si>
  <si>
    <t>Transakcie verejného dlhu</t>
  </si>
  <si>
    <t>Splácanie úrokov a ostatné platby súvisiace s úverom</t>
  </si>
  <si>
    <t>02</t>
  </si>
  <si>
    <t>Obrana</t>
  </si>
  <si>
    <t>02.2.0</t>
  </si>
  <si>
    <t>Civilná ochrana</t>
  </si>
  <si>
    <t>03</t>
  </si>
  <si>
    <t>Verejný poriadok a bezpečnosť</t>
  </si>
  <si>
    <t>03.2.0</t>
  </si>
  <si>
    <t>Ochrana pred požiarmi</t>
  </si>
  <si>
    <t>04</t>
  </si>
  <si>
    <t>Ekonomická oblasť</t>
  </si>
  <si>
    <t>04.1.2</t>
  </si>
  <si>
    <t>Všeobecná pracovná oblasť</t>
  </si>
  <si>
    <t>04.5.1</t>
  </si>
  <si>
    <t>Cestná doprava</t>
  </si>
  <si>
    <t>05</t>
  </si>
  <si>
    <t>Ochrana životného prostredia</t>
  </si>
  <si>
    <t>05.1.0</t>
  </si>
  <si>
    <t>Nakladanie s odpadmi</t>
  </si>
  <si>
    <t>05.2.0</t>
  </si>
  <si>
    <t>Nakladanie s odpadovými vodami</t>
  </si>
  <si>
    <t>06</t>
  </si>
  <si>
    <t>Bývanie a občianska vybavenosť</t>
  </si>
  <si>
    <t>06.2.0</t>
  </si>
  <si>
    <t>Rozvoj obcí</t>
  </si>
  <si>
    <t>06.3.0</t>
  </si>
  <si>
    <t>Zásobovanie vodou</t>
  </si>
  <si>
    <t>06.4.0</t>
  </si>
  <si>
    <t>Verejné osvetlenie</t>
  </si>
  <si>
    <t>06.6.0</t>
  </si>
  <si>
    <t>Bývanie a občianska vybavenosť nekl</t>
  </si>
  <si>
    <t>08</t>
  </si>
  <si>
    <t>Rekreácia, kultúra a náboženstvo</t>
  </si>
  <si>
    <t>08.1.0</t>
  </si>
  <si>
    <t>Rekreačné a športové služby</t>
  </si>
  <si>
    <t>08.2.0</t>
  </si>
  <si>
    <t>Kultúrne služby</t>
  </si>
  <si>
    <t>08.3.0</t>
  </si>
  <si>
    <t>Vysielacie a vydavateľské služby</t>
  </si>
  <si>
    <t>Náboženské a iné spoločenské služby</t>
  </si>
  <si>
    <t>09</t>
  </si>
  <si>
    <t>Vzdelávanie</t>
  </si>
  <si>
    <t>09.1.2.1</t>
  </si>
  <si>
    <t>Primárne vzdelávanie s bežnou starostlivosťou</t>
  </si>
  <si>
    <t>09.5.0</t>
  </si>
  <si>
    <t>Vzdelávanie nedefinované podľa úrovne</t>
  </si>
  <si>
    <t>09.6.0.6</t>
  </si>
  <si>
    <t>Vedľajšie služby poskytované v rámci prvého stupňa terciárneho vzdelávania</t>
  </si>
  <si>
    <t>ZŠ s MŠ</t>
  </si>
  <si>
    <t>10</t>
  </si>
  <si>
    <t>Sociálne zabezpečenie</t>
  </si>
  <si>
    <t>10.1.2</t>
  </si>
  <si>
    <t>Invalidita a ťažké zdravotné postihnutie</t>
  </si>
  <si>
    <t>10.2.0</t>
  </si>
  <si>
    <t>Staroba</t>
  </si>
  <si>
    <t>10.4.0</t>
  </si>
  <si>
    <t>Rodina a deti</t>
  </si>
  <si>
    <t>Bežné výdavky spolu</t>
  </si>
  <si>
    <t>Kapitálový rozpočet</t>
  </si>
  <si>
    <t>Kapitálové príjmy</t>
  </si>
  <si>
    <t>Kapitálové granty a transfery</t>
  </si>
  <si>
    <t>Kapitálové príjmy spolu</t>
  </si>
  <si>
    <t>Kapitálové výdavky</t>
  </si>
  <si>
    <t xml:space="preserve">Obstarávanie kapitálových aktív </t>
  </si>
  <si>
    <t>04.4.3</t>
  </si>
  <si>
    <t>Výstavba</t>
  </si>
  <si>
    <t>09.1.1.1</t>
  </si>
  <si>
    <t>Predprimárne vzdelávanie s bežnou starostlivosťou</t>
  </si>
  <si>
    <t>Kapitálové výdavky spolu</t>
  </si>
  <si>
    <t>Finančné operácie</t>
  </si>
  <si>
    <t>Finančné operácie príjmové</t>
  </si>
  <si>
    <t>Príjmy z transakcií</t>
  </si>
  <si>
    <t>Z ostatných fiannčných operácií</t>
  </si>
  <si>
    <t>Prijaté úvery, pôžičky</t>
  </si>
  <si>
    <t>Tuzemské úvery, pôžičky a návratné finančné výpomoci</t>
  </si>
  <si>
    <t>Príjmové operácie  spolu</t>
  </si>
  <si>
    <t>Finančné operácie výdavkové</t>
  </si>
  <si>
    <t>Položka</t>
  </si>
  <si>
    <t>Splácanie istín</t>
  </si>
  <si>
    <t>Výdavkové operácie  spolu</t>
  </si>
  <si>
    <t>Rekapitulácia</t>
  </si>
  <si>
    <t>Príjmy</t>
  </si>
  <si>
    <t xml:space="preserve">Výdavky </t>
  </si>
  <si>
    <t>Rozdiel</t>
  </si>
  <si>
    <t>Bežné</t>
  </si>
  <si>
    <t>Kapitálové</t>
  </si>
  <si>
    <t>Spolu</t>
  </si>
  <si>
    <t>Návrh zverejnený:</t>
  </si>
  <si>
    <t>na úradnej tabuli obce:</t>
  </si>
  <si>
    <t>Ing. Peter Volčko</t>
  </si>
  <si>
    <t>na webovom sídle obce:</t>
  </si>
  <si>
    <t>starosta obce</t>
  </si>
  <si>
    <t>Tovary a služby /audit+bankove poplatky/</t>
  </si>
  <si>
    <t>Bežné transfery /TJ Baník/</t>
  </si>
  <si>
    <t>Bežné transfery /DIMITROS/</t>
  </si>
  <si>
    <t>Bežné transfery /CVC/</t>
  </si>
  <si>
    <t>Bežné transfery /zväz ZŤP/</t>
  </si>
  <si>
    <t>Bežné transfery /dôchodcovia/</t>
  </si>
  <si>
    <t>Bežné transfery /RP/</t>
  </si>
  <si>
    <t>Bežné transfery /členské/</t>
  </si>
  <si>
    <t>Bežné transfery /SEZO/</t>
  </si>
  <si>
    <t>08.4.0</t>
  </si>
  <si>
    <t>10.5.0</t>
  </si>
  <si>
    <t>Podpora zamestnanosti</t>
  </si>
  <si>
    <t>Mzdy, platy, služobné príjmy a oov</t>
  </si>
  <si>
    <t>originálne kompetencie</t>
  </si>
  <si>
    <t>prenesené kompetencie</t>
  </si>
  <si>
    <t>vlastné prostriedky</t>
  </si>
  <si>
    <t>Nabíjacia stanica</t>
  </si>
  <si>
    <t>Kanalizácia</t>
  </si>
  <si>
    <t>Jedinečný zážitok v hlbinách bane</t>
  </si>
  <si>
    <t>Pozemky RO</t>
  </si>
  <si>
    <t>Mzdy, platy</t>
  </si>
  <si>
    <t>07</t>
  </si>
  <si>
    <t>07.4.0</t>
  </si>
  <si>
    <t>Ochrana zdravia</t>
  </si>
  <si>
    <t>Bežné transfery /FSK Poráčan/</t>
  </si>
  <si>
    <t>Stavebné úpravy ZŠ</t>
  </si>
  <si>
    <t>Oprava striech-Baňa Poráč</t>
  </si>
  <si>
    <t>Rekonštrukcia vodovodu</t>
  </si>
  <si>
    <t>Rekonštrukcia kúrenia SOP</t>
  </si>
  <si>
    <t>Tuzemské bežné granty a transfery -ZŠ</t>
  </si>
  <si>
    <t>Administratívne a iné poplatky-ZŠ</t>
  </si>
  <si>
    <t>Kapitálové príjmy/pozemky/</t>
  </si>
  <si>
    <t>Rok 2024</t>
  </si>
  <si>
    <t>Dane z príjmov/podielové dane/</t>
  </si>
  <si>
    <t>Daň z majetku /DzN/</t>
  </si>
  <si>
    <t>Domáce dane /TKO/</t>
  </si>
  <si>
    <t>Príjmy z vlastníctva/nájmy/</t>
  </si>
  <si>
    <t>Iné nedaňové príjmy/dobropisy/</t>
  </si>
  <si>
    <t>Tovary a služby /mat.,energ,služby,údržba../</t>
  </si>
  <si>
    <t>Mzdy HK</t>
  </si>
  <si>
    <t>OcÚ</t>
  </si>
  <si>
    <t>REGOB</t>
  </si>
  <si>
    <t>Voľby</t>
  </si>
  <si>
    <t>DHZ</t>
  </si>
  <si>
    <t>Tovary a služby /údržba,posyp ciest/</t>
  </si>
  <si>
    <t>Tovary a služby /Šachtáre/</t>
  </si>
  <si>
    <t>Tovary a služby /verejný rozhlas/</t>
  </si>
  <si>
    <t>TEREŇÁCI</t>
  </si>
  <si>
    <t>Rok 2025</t>
  </si>
  <si>
    <t>Rozpočet 2024-2026</t>
  </si>
  <si>
    <t>05.6.0</t>
  </si>
  <si>
    <t>Životné prostredie</t>
  </si>
  <si>
    <t>Splácanie úrokov/záväzkov provízia/</t>
  </si>
  <si>
    <t>Tovary a služby/aktivačné/</t>
  </si>
  <si>
    <t>Tovary a služby/údržba/</t>
  </si>
  <si>
    <t>Tovary a služby /elektrina/</t>
  </si>
  <si>
    <t>Rok 2026</t>
  </si>
  <si>
    <t>Chodník ku kostolu</t>
  </si>
  <si>
    <t>DS + Chodník ku kostolu</t>
  </si>
</sst>
</file>

<file path=xl/styles.xml><?xml version="1.0" encoding="utf-8"?>
<styleSheet xmlns="http://schemas.openxmlformats.org/spreadsheetml/2006/main">
  <numFmts count="1">
    <numFmt numFmtId="164" formatCode="dd/mm/yyyy"/>
  </numFmts>
  <fonts count="36">
    <font>
      <sz val="1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/>
      <sz val="10"/>
      <color rgb="FF80808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8000"/>
      <name val="Arial"/>
      <family val="2"/>
      <charset val="238"/>
    </font>
    <font>
      <sz val="9"/>
      <name val="Arial;Arial"/>
      <family val="2"/>
      <charset val="238"/>
    </font>
    <font>
      <b/>
      <sz val="9"/>
      <name val="Arial;Arial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;Arial"/>
      <family val="2"/>
      <charset val="238"/>
    </font>
    <font>
      <sz val="8"/>
      <name val="Arial;Arial"/>
      <family val="2"/>
      <charset val="238"/>
    </font>
    <font>
      <b/>
      <sz val="10.5"/>
      <name val="Arial"/>
      <family val="2"/>
      <charset val="238"/>
    </font>
    <font>
      <sz val="9"/>
      <name val="CloisterBlack AT"/>
      <charset val="238"/>
    </font>
    <font>
      <sz val="10"/>
      <name val="CloisterBlack AT"/>
      <charset val="238"/>
    </font>
    <font>
      <sz val="10"/>
      <name val="Arial"/>
      <family val="2"/>
      <charset val="238"/>
    </font>
    <font>
      <sz val="9"/>
      <color rgb="FF00B050"/>
      <name val="Arial"/>
      <family val="2"/>
      <charset val="238"/>
    </font>
    <font>
      <b/>
      <sz val="9"/>
      <color rgb="FF00B050"/>
      <name val="Arial"/>
      <family val="2"/>
      <charset val="238"/>
    </font>
    <font>
      <b/>
      <sz val="9"/>
      <color rgb="FF00B050"/>
      <name val="Arial;Arial"/>
      <family val="2"/>
      <charset val="238"/>
    </font>
    <font>
      <b/>
      <sz val="9"/>
      <name val="Arial;Arial"/>
      <charset val="238"/>
    </font>
    <font>
      <sz val="9"/>
      <name val="Arial;Arial"/>
      <charset val="238"/>
    </font>
    <font>
      <b/>
      <sz val="9"/>
      <color rgb="FF00B050"/>
      <name val="Arial;Arial"/>
      <charset val="238"/>
    </font>
    <font>
      <sz val="9"/>
      <color rgb="FFFF000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FCC79B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6E6E6"/>
      </patternFill>
    </fill>
    <fill>
      <patternFill patternType="solid">
        <fgColor rgb="FFE6E6E6"/>
        <bgColor rgb="FFDDDDDD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FCC79B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8" tint="0.79998168889431442"/>
        <bgColor rgb="FFE6E6E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9999FF"/>
      </patternFill>
    </fill>
    <fill>
      <patternFill patternType="solid">
        <fgColor theme="8" tint="0.79998168889431442"/>
        <bgColor rgb="FFDDDDDD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1" fillId="0" borderId="0" applyBorder="0" applyAlignment="0" applyProtection="0"/>
    <xf numFmtId="0" fontId="2" fillId="0" borderId="0" applyBorder="0" applyAlignment="0" applyProtection="0"/>
    <xf numFmtId="0" fontId="3" fillId="0" borderId="0" applyBorder="0" applyAlignment="0" applyProtection="0"/>
    <xf numFmtId="0" fontId="28" fillId="0" borderId="0" applyBorder="0" applyAlignment="0" applyProtection="0"/>
    <xf numFmtId="0" fontId="4" fillId="2" borderId="1" applyAlignment="0" applyProtection="0"/>
    <xf numFmtId="0" fontId="5" fillId="0" borderId="0" applyBorder="0" applyAlignment="0" applyProtection="0"/>
    <xf numFmtId="0" fontId="6" fillId="0" borderId="0" applyBorder="0" applyAlignment="0" applyProtection="0"/>
    <xf numFmtId="0" fontId="28" fillId="0" borderId="0" applyBorder="0" applyAlignment="0" applyProtection="0"/>
    <xf numFmtId="0" fontId="7" fillId="3" borderId="0" applyBorder="0" applyAlignment="0" applyProtection="0"/>
    <xf numFmtId="0" fontId="8" fillId="2" borderId="0" applyBorder="0" applyAlignment="0" applyProtection="0"/>
    <xf numFmtId="0" fontId="9" fillId="4" borderId="0" applyBorder="0" applyAlignment="0" applyProtection="0"/>
    <xf numFmtId="0" fontId="9" fillId="0" borderId="0" applyBorder="0" applyAlignment="0" applyProtection="0"/>
    <xf numFmtId="0" fontId="10" fillId="5" borderId="0" applyBorder="0" applyAlignment="0" applyProtection="0"/>
    <xf numFmtId="0" fontId="11" fillId="0" borderId="0" applyBorder="0" applyAlignment="0" applyProtection="0"/>
    <xf numFmtId="0" fontId="12" fillId="6" borderId="0" applyBorder="0" applyAlignment="0" applyProtection="0"/>
    <xf numFmtId="0" fontId="12" fillId="7" borderId="0" applyBorder="0" applyAlignment="0" applyProtection="0"/>
    <xf numFmtId="0" fontId="11" fillId="8" borderId="0" applyBorder="0" applyAlignment="0" applyProtection="0"/>
  </cellStyleXfs>
  <cellXfs count="170">
    <xf numFmtId="0" fontId="0" fillId="0" borderId="0" xfId="0"/>
    <xf numFmtId="0" fontId="13" fillId="9" borderId="0" xfId="0" applyFont="1" applyFill="1"/>
    <xf numFmtId="0" fontId="0" fillId="9" borderId="0" xfId="0" applyFont="1" applyFill="1"/>
    <xf numFmtId="0" fontId="14" fillId="9" borderId="0" xfId="0" applyFont="1" applyFill="1" applyAlignment="1">
      <alignment horizontal="right"/>
    </xf>
    <xf numFmtId="0" fontId="0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Font="1" applyAlignment="1">
      <alignment horizontal="right"/>
    </xf>
    <xf numFmtId="0" fontId="17" fillId="0" borderId="5" xfId="0" applyFont="1" applyBorder="1"/>
    <xf numFmtId="3" fontId="17" fillId="0" borderId="5" xfId="0" applyNumberFormat="1" applyFont="1" applyBorder="1"/>
    <xf numFmtId="3" fontId="17" fillId="0" borderId="5" xfId="0" applyNumberFormat="1" applyFont="1" applyBorder="1"/>
    <xf numFmtId="0" fontId="16" fillId="10" borderId="3" xfId="0" applyFont="1" applyFill="1" applyBorder="1"/>
    <xf numFmtId="0" fontId="16" fillId="0" borderId="5" xfId="0" applyFont="1" applyBorder="1" applyAlignment="1">
      <alignment horizontal="left"/>
    </xf>
    <xf numFmtId="0" fontId="16" fillId="0" borderId="5" xfId="0" applyFont="1" applyBorder="1"/>
    <xf numFmtId="3" fontId="16" fillId="0" borderId="5" xfId="0" applyNumberFormat="1" applyFont="1" applyBorder="1"/>
    <xf numFmtId="3" fontId="16" fillId="0" borderId="5" xfId="0" applyNumberFormat="1" applyFont="1" applyBorder="1"/>
    <xf numFmtId="0" fontId="16" fillId="10" borderId="4" xfId="0" applyFont="1" applyFill="1" applyBorder="1"/>
    <xf numFmtId="0" fontId="17" fillId="0" borderId="5" xfId="0" applyFont="1" applyBorder="1" applyAlignment="1">
      <alignment horizontal="left"/>
    </xf>
    <xf numFmtId="0" fontId="16" fillId="10" borderId="2" xfId="0" applyFont="1" applyFill="1" applyBorder="1"/>
    <xf numFmtId="0" fontId="16" fillId="0" borderId="4" xfId="0" applyFont="1" applyBorder="1" applyAlignment="1">
      <alignment horizontal="left"/>
    </xf>
    <xf numFmtId="0" fontId="16" fillId="0" borderId="4" xfId="0" applyFont="1" applyBorder="1"/>
    <xf numFmtId="0" fontId="17" fillId="0" borderId="4" xfId="0" applyFont="1" applyBorder="1"/>
    <xf numFmtId="3" fontId="17" fillId="0" borderId="4" xfId="0" applyNumberFormat="1" applyFont="1" applyBorder="1"/>
    <xf numFmtId="0" fontId="0" fillId="0" borderId="0" xfId="0" applyFont="1" applyBorder="1"/>
    <xf numFmtId="49" fontId="17" fillId="0" borderId="2" xfId="0" applyNumberFormat="1" applyFont="1" applyBorder="1"/>
    <xf numFmtId="0" fontId="17" fillId="0" borderId="2" xfId="0" applyFont="1" applyBorder="1" applyAlignment="1">
      <alignment horizontal="left"/>
    </xf>
    <xf numFmtId="0" fontId="17" fillId="0" borderId="2" xfId="0" applyFont="1" applyBorder="1"/>
    <xf numFmtId="3" fontId="17" fillId="0" borderId="2" xfId="0" applyNumberFormat="1" applyFont="1" applyBorder="1"/>
    <xf numFmtId="0" fontId="18" fillId="0" borderId="0" xfId="0" applyFont="1"/>
    <xf numFmtId="49" fontId="16" fillId="0" borderId="5" xfId="0" applyNumberFormat="1" applyFont="1" applyBorder="1"/>
    <xf numFmtId="0" fontId="19" fillId="0" borderId="0" xfId="0" applyFont="1"/>
    <xf numFmtId="0" fontId="20" fillId="0" borderId="5" xfId="0" applyFont="1" applyBorder="1"/>
    <xf numFmtId="0" fontId="20" fillId="0" borderId="9" xfId="0" applyFont="1" applyBorder="1"/>
    <xf numFmtId="0" fontId="16" fillId="0" borderId="5" xfId="0" applyFont="1" applyBorder="1" applyAlignment="1">
      <alignment horizontal="right"/>
    </xf>
    <xf numFmtId="0" fontId="16" fillId="0" borderId="5" xfId="0" applyFont="1" applyBorder="1" applyAlignment="1"/>
    <xf numFmtId="49" fontId="17" fillId="0" borderId="5" xfId="0" applyNumberFormat="1" applyFont="1" applyBorder="1"/>
    <xf numFmtId="3" fontId="16" fillId="0" borderId="2" xfId="0" applyNumberFormat="1" applyFont="1" applyBorder="1"/>
    <xf numFmtId="3" fontId="16" fillId="0" borderId="2" xfId="0" applyNumberFormat="1" applyFont="1" applyBorder="1"/>
    <xf numFmtId="3" fontId="16" fillId="0" borderId="4" xfId="0" applyNumberFormat="1" applyFont="1" applyBorder="1"/>
    <xf numFmtId="3" fontId="16" fillId="0" borderId="4" xfId="0" applyNumberFormat="1" applyFont="1" applyBorder="1"/>
    <xf numFmtId="3" fontId="17" fillId="0" borderId="4" xfId="0" applyNumberFormat="1" applyFont="1" applyBorder="1"/>
    <xf numFmtId="0" fontId="0" fillId="0" borderId="0" xfId="0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horizontal="right"/>
    </xf>
    <xf numFmtId="3" fontId="17" fillId="0" borderId="4" xfId="0" applyNumberFormat="1" applyFont="1" applyBorder="1" applyAlignment="1">
      <alignment horizontal="right" vertical="center"/>
    </xf>
    <xf numFmtId="0" fontId="22" fillId="0" borderId="5" xfId="0" applyFont="1" applyBorder="1" applyAlignment="1">
      <alignment horizontal="left"/>
    </xf>
    <xf numFmtId="3" fontId="16" fillId="0" borderId="4" xfId="0" applyNumberFormat="1" applyFont="1" applyBorder="1" applyAlignment="1">
      <alignment horizontal="right" vertical="center"/>
    </xf>
    <xf numFmtId="0" fontId="16" fillId="0" borderId="8" xfId="0" applyFont="1" applyBorder="1"/>
    <xf numFmtId="0" fontId="16" fillId="0" borderId="5" xfId="0" applyFont="1" applyBorder="1" applyAlignment="1">
      <alignment horizontal="right"/>
    </xf>
    <xf numFmtId="0" fontId="23" fillId="0" borderId="0" xfId="0" applyFont="1"/>
    <xf numFmtId="49" fontId="22" fillId="0" borderId="5" xfId="0" applyNumberFormat="1" applyFont="1" applyBorder="1"/>
    <xf numFmtId="49" fontId="16" fillId="0" borderId="2" xfId="0" applyNumberFormat="1" applyFont="1" applyBorder="1"/>
    <xf numFmtId="0" fontId="17" fillId="0" borderId="2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7" fillId="0" borderId="5" xfId="0" applyFont="1" applyBorder="1" applyAlignment="1">
      <alignment horizontal="right"/>
    </xf>
    <xf numFmtId="3" fontId="17" fillId="0" borderId="2" xfId="0" applyNumberFormat="1" applyFont="1" applyBorder="1"/>
    <xf numFmtId="49" fontId="16" fillId="10" borderId="8" xfId="0" applyNumberFormat="1" applyFont="1" applyFill="1" applyBorder="1"/>
    <xf numFmtId="0" fontId="15" fillId="0" borderId="0" xfId="0" applyFont="1" applyAlignment="1">
      <alignment horizontal="center"/>
    </xf>
    <xf numFmtId="0" fontId="17" fillId="0" borderId="10" xfId="0" applyFont="1" applyBorder="1"/>
    <xf numFmtId="0" fontId="16" fillId="0" borderId="11" xfId="0" applyFont="1" applyBorder="1"/>
    <xf numFmtId="0" fontId="24" fillId="0" borderId="5" xfId="0" applyFont="1" applyBorder="1"/>
    <xf numFmtId="0" fontId="17" fillId="0" borderId="2" xfId="0" applyFont="1" applyBorder="1"/>
    <xf numFmtId="0" fontId="17" fillId="0" borderId="11" xfId="0" applyFont="1" applyBorder="1"/>
    <xf numFmtId="0" fontId="16" fillId="10" borderId="8" xfId="0" applyFont="1" applyFill="1" applyBorder="1"/>
    <xf numFmtId="0" fontId="25" fillId="0" borderId="0" xfId="0" applyFont="1"/>
    <xf numFmtId="0" fontId="22" fillId="11" borderId="5" xfId="0" applyFont="1" applyFill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3" fontId="0" fillId="0" borderId="5" xfId="0" applyNumberForma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3" fontId="22" fillId="0" borderId="5" xfId="0" applyNumberFormat="1" applyFont="1" applyBorder="1" applyAlignment="1">
      <alignment horizontal="center" vertical="center"/>
    </xf>
    <xf numFmtId="0" fontId="0" fillId="11" borderId="10" xfId="0" applyFill="1" applyBorder="1" applyAlignment="1">
      <alignment vertical="center"/>
    </xf>
    <xf numFmtId="3" fontId="0" fillId="11" borderId="12" xfId="0" applyNumberFormat="1" applyFill="1" applyBorder="1" applyAlignment="1">
      <alignment horizontal="center" vertical="center"/>
    </xf>
    <xf numFmtId="3" fontId="0" fillId="11" borderId="13" xfId="0" applyNumberFormat="1" applyFont="1" applyFill="1" applyBorder="1" applyAlignment="1">
      <alignment horizontal="center" vertical="center"/>
    </xf>
    <xf numFmtId="0" fontId="26" fillId="11" borderId="7" xfId="0" applyFont="1" applyFill="1" applyBorder="1" applyAlignment="1">
      <alignment vertical="center"/>
    </xf>
    <xf numFmtId="3" fontId="0" fillId="11" borderId="0" xfId="0" applyNumberFormat="1" applyFill="1" applyBorder="1" applyAlignment="1">
      <alignment horizontal="center" vertical="center"/>
    </xf>
    <xf numFmtId="49" fontId="27" fillId="11" borderId="14" xfId="0" applyNumberFormat="1" applyFont="1" applyFill="1" applyBorder="1" applyAlignment="1">
      <alignment horizontal="right" vertical="center"/>
    </xf>
    <xf numFmtId="0" fontId="22" fillId="9" borderId="5" xfId="0" applyFon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3" fontId="0" fillId="9" borderId="12" xfId="0" applyNumberFormat="1" applyFill="1" applyBorder="1" applyAlignment="1">
      <alignment horizontal="center" vertical="center"/>
    </xf>
    <xf numFmtId="3" fontId="0" fillId="9" borderId="13" xfId="0" applyNumberFormat="1" applyFont="1" applyFill="1" applyBorder="1" applyAlignment="1">
      <alignment horizontal="center" vertical="center"/>
    </xf>
    <xf numFmtId="0" fontId="26" fillId="9" borderId="7" xfId="0" applyFont="1" applyFill="1" applyBorder="1" applyAlignment="1">
      <alignment vertical="center"/>
    </xf>
    <xf numFmtId="3" fontId="0" fillId="9" borderId="0" xfId="0" applyNumberFormat="1" applyFill="1" applyBorder="1" applyAlignment="1">
      <alignment horizontal="center" vertical="center"/>
    </xf>
    <xf numFmtId="49" fontId="27" fillId="9" borderId="14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left"/>
    </xf>
    <xf numFmtId="0" fontId="29" fillId="0" borderId="5" xfId="0" applyFont="1" applyBorder="1"/>
    <xf numFmtId="0" fontId="29" fillId="0" borderId="5" xfId="0" applyFont="1" applyBorder="1" applyAlignment="1">
      <alignment horizontal="center"/>
    </xf>
    <xf numFmtId="0" fontId="30" fillId="0" borderId="5" xfId="0" applyFont="1" applyBorder="1"/>
    <xf numFmtId="3" fontId="30" fillId="0" borderId="5" xfId="0" applyNumberFormat="1" applyFont="1" applyBorder="1"/>
    <xf numFmtId="3" fontId="30" fillId="0" borderId="2" xfId="0" applyNumberFormat="1" applyFont="1" applyBorder="1"/>
    <xf numFmtId="0" fontId="31" fillId="0" borderId="5" xfId="0" applyFont="1" applyBorder="1"/>
    <xf numFmtId="0" fontId="30" fillId="0" borderId="0" xfId="0" applyFont="1"/>
    <xf numFmtId="3" fontId="30" fillId="12" borderId="5" xfId="0" applyNumberFormat="1" applyFont="1" applyFill="1" applyBorder="1"/>
    <xf numFmtId="3" fontId="30" fillId="12" borderId="2" xfId="0" applyNumberFormat="1" applyFont="1" applyFill="1" applyBorder="1"/>
    <xf numFmtId="3" fontId="16" fillId="13" borderId="2" xfId="0" applyNumberFormat="1" applyFont="1" applyFill="1" applyBorder="1"/>
    <xf numFmtId="3" fontId="16" fillId="13" borderId="5" xfId="0" applyNumberFormat="1" applyFont="1" applyFill="1" applyBorder="1"/>
    <xf numFmtId="3" fontId="30" fillId="13" borderId="2" xfId="0" applyNumberFormat="1" applyFont="1" applyFill="1" applyBorder="1"/>
    <xf numFmtId="49" fontId="16" fillId="14" borderId="4" xfId="0" applyNumberFormat="1" applyFont="1" applyFill="1" applyBorder="1"/>
    <xf numFmtId="0" fontId="16" fillId="14" borderId="4" xfId="0" applyFont="1" applyFill="1" applyBorder="1"/>
    <xf numFmtId="0" fontId="31" fillId="0" borderId="0" xfId="0" applyFont="1"/>
    <xf numFmtId="3" fontId="17" fillId="12" borderId="2" xfId="0" applyNumberFormat="1" applyFont="1" applyFill="1" applyBorder="1"/>
    <xf numFmtId="49" fontId="16" fillId="0" borderId="3" xfId="0" applyNumberFormat="1" applyFont="1" applyBorder="1"/>
    <xf numFmtId="0" fontId="16" fillId="0" borderId="3" xfId="0" applyFont="1" applyBorder="1"/>
    <xf numFmtId="0" fontId="33" fillId="0" borderId="2" xfId="0" applyFont="1" applyBorder="1"/>
    <xf numFmtId="0" fontId="34" fillId="0" borderId="2" xfId="0" applyFont="1" applyBorder="1"/>
    <xf numFmtId="3" fontId="16" fillId="0" borderId="3" xfId="0" applyNumberFormat="1" applyFont="1" applyBorder="1"/>
    <xf numFmtId="0" fontId="22" fillId="0" borderId="0" xfId="0" applyFont="1"/>
    <xf numFmtId="0" fontId="21" fillId="0" borderId="5" xfId="0" applyFont="1" applyBorder="1"/>
    <xf numFmtId="0" fontId="33" fillId="0" borderId="0" xfId="0" applyFont="1"/>
    <xf numFmtId="0" fontId="16" fillId="0" borderId="3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3" fontId="17" fillId="0" borderId="5" xfId="0" applyNumberFormat="1" applyFont="1" applyFill="1" applyBorder="1"/>
    <xf numFmtId="3" fontId="16" fillId="0" borderId="5" xfId="0" applyNumberFormat="1" applyFont="1" applyFill="1" applyBorder="1"/>
    <xf numFmtId="3" fontId="17" fillId="0" borderId="4" xfId="0" applyNumberFormat="1" applyFont="1" applyFill="1" applyBorder="1"/>
    <xf numFmtId="0" fontId="0" fillId="0" borderId="0" xfId="0" applyFont="1" applyFill="1" applyBorder="1"/>
    <xf numFmtId="0" fontId="0" fillId="0" borderId="0" xfId="0" applyFill="1"/>
    <xf numFmtId="3" fontId="17" fillId="0" borderId="2" xfId="0" applyNumberFormat="1" applyFont="1" applyFill="1" applyBorder="1"/>
    <xf numFmtId="3" fontId="30" fillId="0" borderId="5" xfId="0" applyNumberFormat="1" applyFont="1" applyFill="1" applyBorder="1"/>
    <xf numFmtId="3" fontId="30" fillId="0" borderId="2" xfId="0" applyNumberFormat="1" applyFont="1" applyFill="1" applyBorder="1"/>
    <xf numFmtId="3" fontId="16" fillId="0" borderId="2" xfId="0" applyNumberFormat="1" applyFont="1" applyFill="1" applyBorder="1"/>
    <xf numFmtId="0" fontId="13" fillId="0" borderId="0" xfId="0" applyFont="1" applyFill="1"/>
    <xf numFmtId="0" fontId="14" fillId="0" borderId="0" xfId="0" applyFont="1" applyFill="1" applyAlignment="1">
      <alignment horizontal="right"/>
    </xf>
    <xf numFmtId="3" fontId="17" fillId="0" borderId="4" xfId="0" applyNumberFormat="1" applyFont="1" applyFill="1" applyBorder="1" applyAlignment="1">
      <alignment horizontal="right" vertical="center"/>
    </xf>
    <xf numFmtId="3" fontId="30" fillId="0" borderId="4" xfId="0" applyNumberFormat="1" applyFont="1" applyFill="1" applyBorder="1" applyAlignment="1">
      <alignment horizontal="right" vertical="center"/>
    </xf>
    <xf numFmtId="3" fontId="16" fillId="0" borderId="4" xfId="0" applyNumberFormat="1" applyFont="1" applyFill="1" applyBorder="1" applyAlignment="1">
      <alignment horizontal="right" vertical="center"/>
    </xf>
    <xf numFmtId="3" fontId="16" fillId="0" borderId="4" xfId="0" applyNumberFormat="1" applyFont="1" applyFill="1" applyBorder="1"/>
    <xf numFmtId="0" fontId="16" fillId="15" borderId="6" xfId="0" applyFont="1" applyFill="1" applyBorder="1" applyAlignment="1">
      <alignment horizontal="center" vertical="center"/>
    </xf>
    <xf numFmtId="0" fontId="16" fillId="15" borderId="2" xfId="0" applyFont="1" applyFill="1" applyBorder="1" applyAlignment="1">
      <alignment horizontal="left" vertical="center"/>
    </xf>
    <xf numFmtId="0" fontId="16" fillId="15" borderId="2" xfId="0" applyFont="1" applyFill="1" applyBorder="1" applyAlignment="1">
      <alignment horizontal="center" vertical="center"/>
    </xf>
    <xf numFmtId="0" fontId="16" fillId="17" borderId="2" xfId="0" applyFont="1" applyFill="1" applyBorder="1" applyAlignment="1">
      <alignment horizontal="center" vertical="center"/>
    </xf>
    <xf numFmtId="0" fontId="16" fillId="15" borderId="7" xfId="0" applyFont="1" applyFill="1" applyBorder="1" applyAlignment="1">
      <alignment horizontal="center" vertical="center"/>
    </xf>
    <xf numFmtId="0" fontId="16" fillId="15" borderId="3" xfId="0" applyFont="1" applyFill="1" applyBorder="1" applyAlignment="1">
      <alignment horizontal="center" vertical="center"/>
    </xf>
    <xf numFmtId="0" fontId="16" fillId="16" borderId="3" xfId="0" applyFont="1" applyFill="1" applyBorder="1" applyAlignment="1">
      <alignment horizontal="center" vertical="center"/>
    </xf>
    <xf numFmtId="0" fontId="16" fillId="17" borderId="3" xfId="0" applyFont="1" applyFill="1" applyBorder="1" applyAlignment="1">
      <alignment horizontal="center" vertical="center"/>
    </xf>
    <xf numFmtId="0" fontId="16" fillId="15" borderId="8" xfId="0" applyFont="1" applyFill="1" applyBorder="1" applyAlignment="1">
      <alignment vertical="center"/>
    </xf>
    <xf numFmtId="0" fontId="16" fillId="15" borderId="4" xfId="0" applyFont="1" applyFill="1" applyBorder="1" applyAlignment="1">
      <alignment horizontal="right" vertical="center"/>
    </xf>
    <xf numFmtId="0" fontId="16" fillId="15" borderId="4" xfId="0" applyFont="1" applyFill="1" applyBorder="1" applyAlignment="1">
      <alignment vertical="center"/>
    </xf>
    <xf numFmtId="0" fontId="16" fillId="16" borderId="4" xfId="0" applyFont="1" applyFill="1" applyBorder="1" applyAlignment="1">
      <alignment horizontal="center" vertical="center"/>
    </xf>
    <xf numFmtId="0" fontId="16" fillId="17" borderId="4" xfId="0" applyFont="1" applyFill="1" applyBorder="1" applyAlignment="1">
      <alignment horizontal="center" vertical="center"/>
    </xf>
    <xf numFmtId="0" fontId="16" fillId="15" borderId="6" xfId="0" applyFont="1" applyFill="1" applyBorder="1"/>
    <xf numFmtId="0" fontId="16" fillId="15" borderId="7" xfId="0" applyFont="1" applyFill="1" applyBorder="1"/>
    <xf numFmtId="0" fontId="16" fillId="15" borderId="3" xfId="0" applyFont="1" applyFill="1" applyBorder="1" applyAlignment="1">
      <alignment horizontal="left" vertical="center"/>
    </xf>
    <xf numFmtId="0" fontId="16" fillId="15" borderId="8" xfId="0" applyFont="1" applyFill="1" applyBorder="1"/>
    <xf numFmtId="0" fontId="16" fillId="15" borderId="2" xfId="0" applyFont="1" applyFill="1" applyBorder="1"/>
    <xf numFmtId="0" fontId="16" fillId="15" borderId="3" xfId="0" applyFont="1" applyFill="1" applyBorder="1"/>
    <xf numFmtId="3" fontId="16" fillId="15" borderId="3" xfId="0" applyNumberFormat="1" applyFont="1" applyFill="1" applyBorder="1"/>
    <xf numFmtId="3" fontId="16" fillId="16" borderId="3" xfId="0" applyNumberFormat="1" applyFont="1" applyFill="1" applyBorder="1"/>
    <xf numFmtId="49" fontId="16" fillId="15" borderId="7" xfId="0" applyNumberFormat="1" applyFont="1" applyFill="1" applyBorder="1"/>
    <xf numFmtId="0" fontId="16" fillId="16" borderId="16" xfId="0" applyFont="1" applyFill="1" applyBorder="1" applyAlignment="1">
      <alignment horizontal="center" vertical="center"/>
    </xf>
    <xf numFmtId="0" fontId="16" fillId="17" borderId="14" xfId="0" applyFont="1" applyFill="1" applyBorder="1" applyAlignment="1">
      <alignment horizontal="center" vertical="center"/>
    </xf>
    <xf numFmtId="49" fontId="16" fillId="15" borderId="3" xfId="0" applyNumberFormat="1" applyFont="1" applyFill="1" applyBorder="1"/>
    <xf numFmtId="3" fontId="16" fillId="16" borderId="2" xfId="0" applyNumberFormat="1" applyFont="1" applyFill="1" applyBorder="1"/>
    <xf numFmtId="0" fontId="16" fillId="18" borderId="3" xfId="0" applyFont="1" applyFill="1" applyBorder="1"/>
    <xf numFmtId="3" fontId="16" fillId="0" borderId="0" xfId="0" applyNumberFormat="1" applyFont="1" applyFill="1" applyBorder="1"/>
    <xf numFmtId="3" fontId="17" fillId="0" borderId="0" xfId="0" applyNumberFormat="1" applyFont="1" applyFill="1" applyBorder="1"/>
    <xf numFmtId="3" fontId="17" fillId="0" borderId="0" xfId="0" applyNumberFormat="1" applyFont="1" applyBorder="1"/>
    <xf numFmtId="3" fontId="16" fillId="0" borderId="0" xfId="0" applyNumberFormat="1" applyFont="1" applyBorder="1"/>
    <xf numFmtId="3" fontId="17" fillId="0" borderId="15" xfId="0" applyNumberFormat="1" applyFont="1" applyFill="1" applyBorder="1"/>
    <xf numFmtId="49" fontId="35" fillId="0" borderId="5" xfId="0" applyNumberFormat="1" applyFont="1" applyBorder="1"/>
    <xf numFmtId="3" fontId="16" fillId="0" borderId="3" xfId="0" applyNumberFormat="1" applyFont="1" applyFill="1" applyBorder="1"/>
    <xf numFmtId="49" fontId="17" fillId="19" borderId="5" xfId="0" applyNumberFormat="1" applyFont="1" applyFill="1" applyBorder="1"/>
    <xf numFmtId="0" fontId="16" fillId="19" borderId="5" xfId="0" applyFont="1" applyFill="1" applyBorder="1"/>
    <xf numFmtId="0" fontId="21" fillId="19" borderId="5" xfId="0" applyFont="1" applyFill="1" applyBorder="1"/>
    <xf numFmtId="3" fontId="17" fillId="19" borderId="2" xfId="0" applyNumberFormat="1" applyFont="1" applyFill="1" applyBorder="1"/>
    <xf numFmtId="0" fontId="32" fillId="19" borderId="5" xfId="0" applyFont="1" applyFill="1" applyBorder="1"/>
    <xf numFmtId="3" fontId="16" fillId="19" borderId="2" xfId="0" applyNumberFormat="1" applyFont="1" applyFill="1" applyBorder="1"/>
    <xf numFmtId="3" fontId="16" fillId="0" borderId="14" xfId="0" applyNumberFormat="1" applyFont="1" applyFill="1" applyBorder="1"/>
  </cellXfs>
  <cellStyles count="18">
    <cellStyle name="Accent" xfId="14"/>
    <cellStyle name="Accent 1" xfId="15"/>
    <cellStyle name="Accent 2" xfId="16"/>
    <cellStyle name="Accent 3" xfId="17"/>
    <cellStyle name="Bad" xfId="11"/>
    <cellStyle name="Error" xfId="13"/>
    <cellStyle name="Footnote" xfId="6"/>
    <cellStyle name="Good" xfId="9"/>
    <cellStyle name="Heading" xfId="1"/>
    <cellStyle name="Heading 1" xfId="2"/>
    <cellStyle name="Heading 2" xfId="3"/>
    <cellStyle name="Hyperlink" xfId="7"/>
    <cellStyle name="Neutral" xfId="10"/>
    <cellStyle name="normálne" xfId="0" builtinId="0"/>
    <cellStyle name="Note" xfId="5"/>
    <cellStyle name="Status" xfId="8"/>
    <cellStyle name="Text" xfId="4"/>
    <cellStyle name="Warning" xfId="1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8000"/>
      <rgbColor rgb="FF000080"/>
      <rgbColor rgb="FF996600"/>
      <rgbColor rgb="FF800080"/>
      <rgbColor rgb="FF008080"/>
      <rgbColor rgb="FFFCC79B"/>
      <rgbColor rgb="FF808080"/>
      <rgbColor rgb="FF9999FF"/>
      <rgbColor rgb="FF993366"/>
      <rgbColor rgb="FFFFFFCC"/>
      <rgbColor rgb="FFE6E6E6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CC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66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4"/>
  <sheetViews>
    <sheetView topLeftCell="A94" workbookViewId="0">
      <selection activeCell="H124" sqref="H124"/>
    </sheetView>
  </sheetViews>
  <sheetFormatPr defaultRowHeight="13.2"/>
  <cols>
    <col min="1" max="1" width="10.44140625" style="42" customWidth="1"/>
    <col min="2" max="2" width="10.44140625" customWidth="1"/>
    <col min="3" max="3" width="29.44140625" customWidth="1"/>
    <col min="4" max="5" width="11.44140625" style="118" customWidth="1"/>
    <col min="6" max="6" width="11.44140625" style="41" customWidth="1"/>
    <col min="7" max="7" width="11.44140625" style="118" customWidth="1"/>
    <col min="8" max="8" width="11.44140625" customWidth="1"/>
    <col min="9" max="10" width="11.44140625" style="41" customWidth="1"/>
    <col min="11" max="11" width="10.44140625" customWidth="1"/>
    <col min="12" max="1025" width="11.44140625" customWidth="1"/>
  </cols>
  <sheetData>
    <row r="1" spans="1:10" ht="18" customHeight="1">
      <c r="A1" s="123" t="s">
        <v>0</v>
      </c>
      <c r="B1" s="112"/>
      <c r="C1" s="112"/>
      <c r="D1" s="112"/>
      <c r="E1" s="112"/>
      <c r="F1" s="124"/>
      <c r="G1" s="112"/>
      <c r="H1" s="124"/>
      <c r="I1" s="124"/>
      <c r="J1" s="124" t="s">
        <v>177</v>
      </c>
    </row>
    <row r="2" spans="1:10" ht="12.75" customHeight="1">
      <c r="B2" s="4"/>
      <c r="C2" s="4"/>
      <c r="D2" s="112"/>
      <c r="E2" s="112"/>
      <c r="G2" s="112"/>
    </row>
    <row r="3" spans="1:10" ht="12.75" customHeight="1">
      <c r="B3" s="4"/>
      <c r="C3" s="4"/>
      <c r="D3" s="112"/>
      <c r="E3" s="112"/>
      <c r="G3" s="112"/>
    </row>
    <row r="4" spans="1:10" ht="15.75" customHeight="1">
      <c r="A4" s="5" t="s">
        <v>1</v>
      </c>
      <c r="B4" s="4"/>
      <c r="C4" s="4"/>
      <c r="D4" s="112"/>
      <c r="E4" s="112"/>
      <c r="G4" s="112"/>
    </row>
    <row r="5" spans="1:10" ht="15.75" customHeight="1">
      <c r="A5" s="5"/>
      <c r="B5" s="4"/>
      <c r="C5" s="4"/>
      <c r="D5" s="112"/>
      <c r="E5" s="112"/>
      <c r="G5" s="112"/>
    </row>
    <row r="6" spans="1:10" ht="12.75" customHeight="1">
      <c r="A6" s="6" t="s">
        <v>2</v>
      </c>
      <c r="B6" s="4"/>
      <c r="C6" s="4"/>
      <c r="D6" s="112"/>
      <c r="E6" s="112"/>
      <c r="G6" s="112"/>
    </row>
    <row r="7" spans="1:10" ht="12.75" customHeight="1">
      <c r="B7" s="4"/>
      <c r="C7" s="4"/>
      <c r="D7" s="113"/>
      <c r="E7" s="113"/>
      <c r="F7" s="44"/>
      <c r="G7" s="113"/>
      <c r="H7" s="7"/>
      <c r="I7" s="44"/>
      <c r="J7" s="44" t="s">
        <v>3</v>
      </c>
    </row>
    <row r="8" spans="1:10" ht="12.75" customHeight="1">
      <c r="A8" s="131" t="s">
        <v>4</v>
      </c>
      <c r="B8" s="130"/>
      <c r="C8" s="131"/>
      <c r="D8" s="131" t="s">
        <v>5</v>
      </c>
      <c r="E8" s="131" t="s">
        <v>5</v>
      </c>
      <c r="F8" s="132" t="s">
        <v>6</v>
      </c>
      <c r="G8" s="131" t="s">
        <v>5</v>
      </c>
      <c r="H8" s="132" t="s">
        <v>6</v>
      </c>
      <c r="I8" s="132" t="s">
        <v>6</v>
      </c>
      <c r="J8" s="132" t="s">
        <v>6</v>
      </c>
    </row>
    <row r="9" spans="1:10" ht="12.75" customHeight="1">
      <c r="A9" s="134" t="s">
        <v>7</v>
      </c>
      <c r="B9" s="134" t="s">
        <v>7</v>
      </c>
      <c r="C9" s="134" t="s">
        <v>8</v>
      </c>
      <c r="D9" s="135" t="s">
        <v>10</v>
      </c>
      <c r="E9" s="135" t="s">
        <v>10</v>
      </c>
      <c r="F9" s="136" t="s">
        <v>10</v>
      </c>
      <c r="G9" s="135" t="s">
        <v>10</v>
      </c>
      <c r="H9" s="136" t="s">
        <v>10</v>
      </c>
      <c r="I9" s="136" t="s">
        <v>10</v>
      </c>
      <c r="J9" s="136" t="s">
        <v>10</v>
      </c>
    </row>
    <row r="10" spans="1:10" ht="12.75" customHeight="1">
      <c r="A10" s="139"/>
      <c r="B10" s="138"/>
      <c r="C10" s="139"/>
      <c r="D10" s="140">
        <v>2021</v>
      </c>
      <c r="E10" s="140">
        <v>2022</v>
      </c>
      <c r="F10" s="141">
        <v>2023</v>
      </c>
      <c r="G10" s="140">
        <v>2023</v>
      </c>
      <c r="H10" s="141">
        <v>2024</v>
      </c>
      <c r="I10" s="141">
        <v>2025</v>
      </c>
      <c r="J10" s="141">
        <v>2026</v>
      </c>
    </row>
    <row r="11" spans="1:10" ht="12.75" customHeight="1">
      <c r="A11" s="8">
        <v>100</v>
      </c>
      <c r="B11" s="8"/>
      <c r="C11" s="8" t="s">
        <v>11</v>
      </c>
      <c r="D11" s="114">
        <f t="shared" ref="D11:H11" si="0">SUM(D12:D14)</f>
        <v>369458.2</v>
      </c>
      <c r="E11" s="114">
        <f>SUM(E12:E14)</f>
        <v>401245.52</v>
      </c>
      <c r="F11" s="114">
        <f t="shared" ref="F11" si="1">SUM(F12:F14)</f>
        <v>425576</v>
      </c>
      <c r="G11" s="114">
        <f>SUM(G12:G14)</f>
        <v>430788.84</v>
      </c>
      <c r="H11" s="10">
        <f t="shared" si="0"/>
        <v>430856</v>
      </c>
      <c r="I11" s="10">
        <f t="shared" ref="I11:J11" si="2">SUM(I12:I14)</f>
        <v>444464</v>
      </c>
      <c r="J11" s="10">
        <f t="shared" si="2"/>
        <v>488979</v>
      </c>
    </row>
    <row r="12" spans="1:10" ht="12.75" customHeight="1">
      <c r="A12" s="11"/>
      <c r="B12" s="12">
        <v>110</v>
      </c>
      <c r="C12" s="13" t="s">
        <v>161</v>
      </c>
      <c r="D12" s="115">
        <v>350022.52</v>
      </c>
      <c r="E12" s="115">
        <v>379356</v>
      </c>
      <c r="F12" s="115">
        <v>404576</v>
      </c>
      <c r="G12" s="115">
        <v>402931.21</v>
      </c>
      <c r="H12" s="15">
        <v>409856</v>
      </c>
      <c r="I12" s="15">
        <v>423464</v>
      </c>
      <c r="J12" s="15">
        <v>467979</v>
      </c>
    </row>
    <row r="13" spans="1:10" ht="12.75" customHeight="1">
      <c r="A13" s="11"/>
      <c r="B13" s="12">
        <v>120</v>
      </c>
      <c r="C13" s="13" t="s">
        <v>162</v>
      </c>
      <c r="D13" s="115">
        <v>7906.05</v>
      </c>
      <c r="E13" s="115">
        <v>10546.83</v>
      </c>
      <c r="F13" s="115">
        <v>10500</v>
      </c>
      <c r="G13" s="115">
        <v>8856.2900000000009</v>
      </c>
      <c r="H13" s="15">
        <v>10500</v>
      </c>
      <c r="I13" s="15">
        <v>10500</v>
      </c>
      <c r="J13" s="15">
        <v>10500</v>
      </c>
    </row>
    <row r="14" spans="1:10" ht="12.75" customHeight="1">
      <c r="A14" s="16"/>
      <c r="B14" s="12">
        <v>130</v>
      </c>
      <c r="C14" s="13" t="s">
        <v>163</v>
      </c>
      <c r="D14" s="115">
        <v>11529.63</v>
      </c>
      <c r="E14" s="115">
        <v>11342.69</v>
      </c>
      <c r="F14" s="115">
        <v>10500</v>
      </c>
      <c r="G14" s="115">
        <v>19001.34</v>
      </c>
      <c r="H14" s="15">
        <v>10500</v>
      </c>
      <c r="I14" s="15">
        <v>10500</v>
      </c>
      <c r="J14" s="15">
        <v>10500</v>
      </c>
    </row>
    <row r="15" spans="1:10" ht="12.75" customHeight="1">
      <c r="A15" s="8">
        <v>200</v>
      </c>
      <c r="B15" s="17"/>
      <c r="C15" s="8" t="s">
        <v>12</v>
      </c>
      <c r="D15" s="114">
        <f t="shared" ref="D15:H15" si="3">SUM(D16:D20)</f>
        <v>39933.229999999996</v>
      </c>
      <c r="E15" s="114">
        <f>SUM(E16:E20)</f>
        <v>45557.359999999993</v>
      </c>
      <c r="F15" s="114">
        <f t="shared" ref="F15" si="4">SUM(F16:F20)</f>
        <v>47420</v>
      </c>
      <c r="G15" s="114">
        <f>SUM(G16:G20)</f>
        <v>52602.979999999996</v>
      </c>
      <c r="H15" s="9">
        <f t="shared" si="3"/>
        <v>39600</v>
      </c>
      <c r="I15" s="10">
        <f t="shared" ref="I15:J15" si="5">SUM(I16:I20)</f>
        <v>39600</v>
      </c>
      <c r="J15" s="10">
        <f t="shared" si="5"/>
        <v>39600</v>
      </c>
    </row>
    <row r="16" spans="1:10" ht="12.75" customHeight="1">
      <c r="A16" s="11"/>
      <c r="B16" s="12">
        <v>210</v>
      </c>
      <c r="C16" s="13" t="s">
        <v>164</v>
      </c>
      <c r="D16" s="115">
        <v>8007.23</v>
      </c>
      <c r="E16" s="115">
        <v>10306.85</v>
      </c>
      <c r="F16" s="115">
        <v>10500</v>
      </c>
      <c r="G16" s="115">
        <v>5451.52</v>
      </c>
      <c r="H16" s="15">
        <v>10500</v>
      </c>
      <c r="I16" s="15">
        <v>10500</v>
      </c>
      <c r="J16" s="15">
        <v>10500</v>
      </c>
    </row>
    <row r="17" spans="1:11" ht="12.75" customHeight="1">
      <c r="A17" s="11"/>
      <c r="B17" s="12">
        <v>220</v>
      </c>
      <c r="C17" s="13" t="s">
        <v>13</v>
      </c>
      <c r="D17" s="115">
        <v>9830.5499999999993</v>
      </c>
      <c r="E17" s="115">
        <v>9444.6299999999992</v>
      </c>
      <c r="F17" s="115">
        <v>11600</v>
      </c>
      <c r="G17" s="115">
        <v>9680.58</v>
      </c>
      <c r="H17" s="15">
        <v>11600</v>
      </c>
      <c r="I17" s="15">
        <v>11600</v>
      </c>
      <c r="J17" s="15">
        <v>11600</v>
      </c>
    </row>
    <row r="18" spans="1:11" s="41" customFormat="1" ht="12.75" customHeight="1">
      <c r="A18" s="11"/>
      <c r="B18" s="12">
        <v>220</v>
      </c>
      <c r="C18" s="13" t="s">
        <v>158</v>
      </c>
      <c r="D18" s="115">
        <v>22000</v>
      </c>
      <c r="E18" s="115">
        <v>24600</v>
      </c>
      <c r="F18" s="115">
        <v>24600</v>
      </c>
      <c r="G18" s="115">
        <v>37421</v>
      </c>
      <c r="H18" s="115">
        <v>16500</v>
      </c>
      <c r="I18" s="115">
        <v>16500</v>
      </c>
      <c r="J18" s="115">
        <v>16500</v>
      </c>
      <c r="K18" s="118"/>
    </row>
    <row r="19" spans="1:11" ht="12.75" customHeight="1">
      <c r="A19" s="11"/>
      <c r="B19" s="12">
        <v>240</v>
      </c>
      <c r="C19" s="13" t="s">
        <v>14</v>
      </c>
      <c r="D19" s="115">
        <v>0</v>
      </c>
      <c r="E19" s="115">
        <v>0</v>
      </c>
      <c r="F19" s="115">
        <v>20</v>
      </c>
      <c r="G19" s="115">
        <v>0</v>
      </c>
      <c r="H19" s="15">
        <v>0</v>
      </c>
      <c r="I19" s="15">
        <v>0</v>
      </c>
      <c r="J19" s="15">
        <v>0</v>
      </c>
    </row>
    <row r="20" spans="1:11" ht="12.75" customHeight="1">
      <c r="A20" s="16"/>
      <c r="B20" s="12">
        <v>290</v>
      </c>
      <c r="C20" s="13" t="s">
        <v>165</v>
      </c>
      <c r="D20" s="115">
        <v>95.45</v>
      </c>
      <c r="E20" s="115">
        <v>1205.8800000000001</v>
      </c>
      <c r="F20" s="115">
        <v>700</v>
      </c>
      <c r="G20" s="115">
        <v>49.88</v>
      </c>
      <c r="H20" s="15">
        <v>1000</v>
      </c>
      <c r="I20" s="15">
        <v>1000</v>
      </c>
      <c r="J20" s="15">
        <v>1000</v>
      </c>
    </row>
    <row r="21" spans="1:11" ht="12.75" customHeight="1">
      <c r="A21" s="8">
        <v>300</v>
      </c>
      <c r="B21" s="17"/>
      <c r="C21" s="8" t="s">
        <v>15</v>
      </c>
      <c r="D21" s="114">
        <f t="shared" ref="D21:H21" si="6">SUM(D22:D23)</f>
        <v>258800.82</v>
      </c>
      <c r="E21" s="114">
        <f>SUM(E22:E23)</f>
        <v>216508.83000000002</v>
      </c>
      <c r="F21" s="114">
        <f t="shared" ref="F21" si="7">SUM(F22:F23)</f>
        <v>203200</v>
      </c>
      <c r="G21" s="114">
        <f>SUM(G22:G23)</f>
        <v>258722</v>
      </c>
      <c r="H21" s="10">
        <f t="shared" si="6"/>
        <v>195000</v>
      </c>
      <c r="I21" s="10">
        <f t="shared" ref="I21:J21" si="8">SUM(I22:I23)</f>
        <v>195000</v>
      </c>
      <c r="J21" s="10">
        <f t="shared" si="8"/>
        <v>195000</v>
      </c>
    </row>
    <row r="22" spans="1:11" ht="12.75" customHeight="1">
      <c r="A22" s="18"/>
      <c r="B22" s="19">
        <v>310</v>
      </c>
      <c r="C22" s="20" t="s">
        <v>16</v>
      </c>
      <c r="D22" s="115">
        <v>63277.06</v>
      </c>
      <c r="E22" s="115">
        <v>48314.54</v>
      </c>
      <c r="F22" s="115">
        <v>32200</v>
      </c>
      <c r="G22" s="115">
        <v>72459</v>
      </c>
      <c r="H22" s="15">
        <v>40000</v>
      </c>
      <c r="I22" s="15">
        <v>40000</v>
      </c>
      <c r="J22" s="15">
        <v>40000</v>
      </c>
    </row>
    <row r="23" spans="1:11" s="41" customFormat="1" ht="12.75" customHeight="1">
      <c r="A23" s="11"/>
      <c r="B23" s="111">
        <v>310</v>
      </c>
      <c r="C23" s="20" t="s">
        <v>157</v>
      </c>
      <c r="D23" s="162">
        <v>195523.76</v>
      </c>
      <c r="E23" s="162">
        <v>168194.29</v>
      </c>
      <c r="F23" s="162">
        <v>171000</v>
      </c>
      <c r="G23" s="162">
        <v>186263</v>
      </c>
      <c r="H23" s="162">
        <v>155000</v>
      </c>
      <c r="I23" s="162">
        <v>155000</v>
      </c>
      <c r="J23" s="162">
        <v>155000</v>
      </c>
    </row>
    <row r="24" spans="1:11" ht="12.75" customHeight="1">
      <c r="A24" s="155"/>
      <c r="B24" s="155"/>
      <c r="C24" s="155"/>
      <c r="D24" s="149"/>
      <c r="E24" s="149"/>
      <c r="F24" s="149"/>
      <c r="G24" s="149"/>
      <c r="H24" s="149"/>
      <c r="I24" s="149"/>
      <c r="J24" s="149"/>
    </row>
    <row r="25" spans="1:11" ht="12.75" customHeight="1">
      <c r="A25" s="100"/>
      <c r="B25" s="100"/>
      <c r="C25" s="21" t="s">
        <v>17</v>
      </c>
      <c r="D25" s="116">
        <f>SUM(D11+D15+D21)</f>
        <v>668192.25</v>
      </c>
      <c r="E25" s="116">
        <f t="shared" ref="E25:I25" si="9">SUM(E11+E15+E21)</f>
        <v>663311.71</v>
      </c>
      <c r="F25" s="116">
        <f t="shared" si="9"/>
        <v>676196</v>
      </c>
      <c r="G25" s="116">
        <f t="shared" si="9"/>
        <v>742113.82000000007</v>
      </c>
      <c r="H25" s="116">
        <f t="shared" si="9"/>
        <v>665456</v>
      </c>
      <c r="I25" s="116">
        <f t="shared" si="9"/>
        <v>679064</v>
      </c>
      <c r="J25" s="116">
        <f>SUM(J11+J15+J21)</f>
        <v>723579</v>
      </c>
    </row>
    <row r="26" spans="1:11" ht="12.75" customHeight="1">
      <c r="A26" s="23"/>
      <c r="B26" s="23"/>
      <c r="C26" s="23"/>
      <c r="D26" s="117"/>
      <c r="E26" s="117"/>
      <c r="G26" s="117"/>
    </row>
    <row r="27" spans="1:11" ht="12.75" customHeight="1">
      <c r="A27" s="23"/>
      <c r="B27" s="23"/>
      <c r="C27" s="23"/>
      <c r="D27" s="117"/>
      <c r="E27" s="117"/>
      <c r="G27" s="117"/>
    </row>
    <row r="28" spans="1:11" ht="12.75" customHeight="1">
      <c r="A28" s="6" t="s">
        <v>18</v>
      </c>
      <c r="C28" s="4"/>
    </row>
    <row r="29" spans="1:11" ht="12.75" customHeight="1">
      <c r="D29" s="113"/>
      <c r="E29" s="113"/>
      <c r="F29" s="44"/>
      <c r="G29" s="113"/>
      <c r="H29" s="7"/>
      <c r="I29" s="44"/>
      <c r="J29" s="44" t="s">
        <v>3</v>
      </c>
    </row>
    <row r="30" spans="1:11" ht="12.75" customHeight="1">
      <c r="A30" s="142" t="s">
        <v>19</v>
      </c>
      <c r="B30" s="130" t="s">
        <v>4</v>
      </c>
      <c r="C30" s="131" t="s">
        <v>8</v>
      </c>
      <c r="D30" s="131" t="s">
        <v>5</v>
      </c>
      <c r="E30" s="131" t="s">
        <v>5</v>
      </c>
      <c r="F30" s="132" t="s">
        <v>6</v>
      </c>
      <c r="G30" s="131" t="s">
        <v>5</v>
      </c>
      <c r="H30" s="132" t="s">
        <v>6</v>
      </c>
      <c r="I30" s="132" t="s">
        <v>6</v>
      </c>
      <c r="J30" s="132" t="s">
        <v>6</v>
      </c>
    </row>
    <row r="31" spans="1:11" ht="12.75" customHeight="1">
      <c r="A31" s="143" t="s">
        <v>20</v>
      </c>
      <c r="B31" s="144" t="s">
        <v>7</v>
      </c>
      <c r="C31" s="134"/>
      <c r="D31" s="134" t="s">
        <v>9</v>
      </c>
      <c r="E31" s="135" t="s">
        <v>10</v>
      </c>
      <c r="F31" s="136" t="s">
        <v>10</v>
      </c>
      <c r="G31" s="135" t="s">
        <v>10</v>
      </c>
      <c r="H31" s="136" t="s">
        <v>10</v>
      </c>
      <c r="I31" s="136" t="s">
        <v>10</v>
      </c>
      <c r="J31" s="136" t="s">
        <v>10</v>
      </c>
    </row>
    <row r="32" spans="1:11" ht="12.75" customHeight="1">
      <c r="A32" s="145"/>
      <c r="B32" s="138" t="s">
        <v>7</v>
      </c>
      <c r="C32" s="139"/>
      <c r="D32" s="140">
        <v>2021</v>
      </c>
      <c r="E32" s="140">
        <v>2022</v>
      </c>
      <c r="F32" s="141">
        <v>2023</v>
      </c>
      <c r="G32" s="140">
        <v>2023</v>
      </c>
      <c r="H32" s="141">
        <v>2024</v>
      </c>
      <c r="I32" s="141">
        <v>2025</v>
      </c>
      <c r="J32" s="141">
        <v>2026</v>
      </c>
    </row>
    <row r="33" spans="1:10" s="28" customFormat="1" ht="12.75" customHeight="1">
      <c r="A33" s="24" t="s">
        <v>21</v>
      </c>
      <c r="B33" s="25">
        <v>600</v>
      </c>
      <c r="C33" s="26" t="s">
        <v>22</v>
      </c>
      <c r="D33" s="102">
        <f>SUM(D34+D39+D44+D47+D51)</f>
        <v>203439.66999999995</v>
      </c>
      <c r="E33" s="102">
        <f t="shared" ref="E33:I33" si="10">SUM(E34+E39+E44+E47+E51)</f>
        <v>187572.03</v>
      </c>
      <c r="F33" s="102">
        <f t="shared" si="10"/>
        <v>220060</v>
      </c>
      <c r="G33" s="102">
        <f t="shared" si="10"/>
        <v>212746.77</v>
      </c>
      <c r="H33" s="102">
        <f t="shared" si="10"/>
        <v>225670</v>
      </c>
      <c r="I33" s="102">
        <f t="shared" si="10"/>
        <v>225370</v>
      </c>
      <c r="J33" s="102">
        <f>SUM(J34+J39+J44+J47+J51)</f>
        <v>223370</v>
      </c>
    </row>
    <row r="34" spans="1:10" s="30" customFormat="1" ht="12.75" customHeight="1">
      <c r="A34" s="29" t="s">
        <v>23</v>
      </c>
      <c r="B34" s="87"/>
      <c r="C34" s="89" t="s">
        <v>24</v>
      </c>
      <c r="D34" s="120">
        <f>SUM(D35:D38)</f>
        <v>196027.68999999997</v>
      </c>
      <c r="E34" s="120">
        <f>SUM(E35:E38)</f>
        <v>178608.46</v>
      </c>
      <c r="F34" s="120">
        <f t="shared" ref="F34" si="11">SUM(F35:F38)</f>
        <v>211500</v>
      </c>
      <c r="G34" s="120">
        <f>SUM(G35:G38)</f>
        <v>201236.38</v>
      </c>
      <c r="H34" s="120">
        <f t="shared" ref="H34" si="12">SUM(H35:H38)</f>
        <v>213000</v>
      </c>
      <c r="I34" s="120">
        <f t="shared" ref="I34:J34" si="13">SUM(I35:I38)</f>
        <v>213000</v>
      </c>
      <c r="J34" s="120">
        <f t="shared" si="13"/>
        <v>213000</v>
      </c>
    </row>
    <row r="35" spans="1:10" ht="12.75" customHeight="1">
      <c r="A35" s="29" t="s">
        <v>168</v>
      </c>
      <c r="B35" s="13">
        <v>610</v>
      </c>
      <c r="C35" s="31" t="s">
        <v>25</v>
      </c>
      <c r="D35" s="115">
        <v>70874.75</v>
      </c>
      <c r="E35" s="115">
        <v>78327.3</v>
      </c>
      <c r="F35" s="115">
        <v>90000</v>
      </c>
      <c r="G35" s="115">
        <v>86893.69</v>
      </c>
      <c r="H35" s="15">
        <v>95000</v>
      </c>
      <c r="I35" s="15">
        <v>95000</v>
      </c>
      <c r="J35" s="15">
        <v>95000</v>
      </c>
    </row>
    <row r="36" spans="1:10" ht="12.75" customHeight="1">
      <c r="A36" s="29"/>
      <c r="B36" s="13">
        <v>620</v>
      </c>
      <c r="C36" s="31" t="s">
        <v>26</v>
      </c>
      <c r="D36" s="115">
        <v>31323.71</v>
      </c>
      <c r="E36" s="115">
        <v>30838.1</v>
      </c>
      <c r="F36" s="115">
        <v>35000</v>
      </c>
      <c r="G36" s="115">
        <v>33418.339999999997</v>
      </c>
      <c r="H36" s="15">
        <v>35000</v>
      </c>
      <c r="I36" s="15">
        <v>35000</v>
      </c>
      <c r="J36" s="15">
        <v>35000</v>
      </c>
    </row>
    <row r="37" spans="1:10" ht="12.75" customHeight="1">
      <c r="A37" s="29"/>
      <c r="B37" s="13">
        <v>630</v>
      </c>
      <c r="C37" s="31" t="s">
        <v>166</v>
      </c>
      <c r="D37" s="115">
        <v>87654.51</v>
      </c>
      <c r="E37" s="115">
        <v>64438.12</v>
      </c>
      <c r="F37" s="115">
        <v>80000</v>
      </c>
      <c r="G37" s="115">
        <v>72976.81</v>
      </c>
      <c r="H37" s="15">
        <v>75000</v>
      </c>
      <c r="I37" s="15">
        <v>75000</v>
      </c>
      <c r="J37" s="15">
        <v>75000</v>
      </c>
    </row>
    <row r="38" spans="1:10" ht="12.75" customHeight="1">
      <c r="A38" s="29"/>
      <c r="B38" s="13">
        <v>640</v>
      </c>
      <c r="C38" s="31" t="s">
        <v>135</v>
      </c>
      <c r="D38" s="115">
        <v>6174.72</v>
      </c>
      <c r="E38" s="115">
        <v>5004.9399999999996</v>
      </c>
      <c r="F38" s="115">
        <v>6500</v>
      </c>
      <c r="G38" s="115">
        <v>7947.54</v>
      </c>
      <c r="H38" s="15">
        <v>8000</v>
      </c>
      <c r="I38" s="15">
        <v>8000</v>
      </c>
      <c r="J38" s="15">
        <v>8000</v>
      </c>
    </row>
    <row r="39" spans="1:10" s="30" customFormat="1" ht="12.75" customHeight="1">
      <c r="A39" s="29" t="s">
        <v>28</v>
      </c>
      <c r="B39" s="87"/>
      <c r="C39" s="89" t="s">
        <v>29</v>
      </c>
      <c r="D39" s="120">
        <f>SUM(D40:D43)</f>
        <v>5381.38</v>
      </c>
      <c r="E39" s="120">
        <f>SUM(E40:E43)</f>
        <v>5223.8399999999992</v>
      </c>
      <c r="F39" s="120">
        <f t="shared" ref="F39" si="14">SUM(F40:F43)</f>
        <v>5335</v>
      </c>
      <c r="G39" s="120">
        <f>SUM(G40:G43)</f>
        <v>5786.579999999999</v>
      </c>
      <c r="H39" s="94">
        <f t="shared" ref="H39" si="15">SUM(H40:H43)</f>
        <v>5990</v>
      </c>
      <c r="I39" s="94">
        <f t="shared" ref="I39:J39" si="16">SUM(I40:I43)</f>
        <v>5990</v>
      </c>
      <c r="J39" s="94">
        <f t="shared" si="16"/>
        <v>5990</v>
      </c>
    </row>
    <row r="40" spans="1:10" s="30" customFormat="1" ht="12.75" customHeight="1">
      <c r="A40" s="29"/>
      <c r="B40" s="13">
        <v>610</v>
      </c>
      <c r="C40" s="31" t="s">
        <v>167</v>
      </c>
      <c r="D40" s="115">
        <v>2878.94</v>
      </c>
      <c r="E40" s="115">
        <v>2825.04</v>
      </c>
      <c r="F40" s="115">
        <v>3135</v>
      </c>
      <c r="G40" s="115">
        <v>3038.25</v>
      </c>
      <c r="H40" s="15">
        <v>3440</v>
      </c>
      <c r="I40" s="15">
        <v>3440</v>
      </c>
      <c r="J40" s="15">
        <v>3440</v>
      </c>
    </row>
    <row r="41" spans="1:10" s="30" customFormat="1" ht="12.75" customHeight="1">
      <c r="A41" s="29"/>
      <c r="B41" s="13">
        <v>620</v>
      </c>
      <c r="C41" s="31" t="s">
        <v>26</v>
      </c>
      <c r="D41" s="115">
        <v>1013.71</v>
      </c>
      <c r="E41" s="115">
        <v>989.75</v>
      </c>
      <c r="F41" s="115">
        <v>1100</v>
      </c>
      <c r="G41" s="115">
        <v>1116.6600000000001</v>
      </c>
      <c r="H41" s="15">
        <v>1250</v>
      </c>
      <c r="I41" s="15">
        <v>1250</v>
      </c>
      <c r="J41" s="15">
        <v>1250</v>
      </c>
    </row>
    <row r="42" spans="1:10" s="30" customFormat="1" ht="12.75" customHeight="1">
      <c r="A42" s="29"/>
      <c r="B42" s="13">
        <v>630</v>
      </c>
      <c r="C42" s="31" t="s">
        <v>128</v>
      </c>
      <c r="D42" s="115">
        <v>1294.43</v>
      </c>
      <c r="E42" s="115">
        <v>1197.3499999999999</v>
      </c>
      <c r="F42" s="115">
        <v>1100</v>
      </c>
      <c r="G42" s="115">
        <v>1484.48</v>
      </c>
      <c r="H42" s="15">
        <v>1100</v>
      </c>
      <c r="I42" s="15">
        <v>1100</v>
      </c>
      <c r="J42" s="15">
        <v>1100</v>
      </c>
    </row>
    <row r="43" spans="1:10" ht="12.75" customHeight="1">
      <c r="A43" s="29"/>
      <c r="B43" s="13">
        <v>650</v>
      </c>
      <c r="C43" s="32" t="s">
        <v>180</v>
      </c>
      <c r="D43" s="115">
        <v>194.3</v>
      </c>
      <c r="E43" s="115">
        <v>211.7</v>
      </c>
      <c r="F43" s="115">
        <v>0</v>
      </c>
      <c r="G43" s="115">
        <v>147.19</v>
      </c>
      <c r="H43" s="15">
        <v>200</v>
      </c>
      <c r="I43" s="15">
        <v>200</v>
      </c>
      <c r="J43" s="15">
        <v>200</v>
      </c>
    </row>
    <row r="44" spans="1:10" s="30" customFormat="1" ht="12.75" customHeight="1">
      <c r="A44" s="29" t="s">
        <v>30</v>
      </c>
      <c r="B44" s="87"/>
      <c r="C44" s="89" t="s">
        <v>31</v>
      </c>
      <c r="D44" s="120">
        <f t="shared" ref="D44:H44" si="17">SUM(D45:D46)</f>
        <v>373.02</v>
      </c>
      <c r="E44" s="120">
        <f>SUM(E45:E46)</f>
        <v>1697.02</v>
      </c>
      <c r="F44" s="120">
        <f t="shared" ref="F44" si="18">SUM(F45:F46)</f>
        <v>380</v>
      </c>
      <c r="G44" s="120">
        <f>SUM(G45:G46)</f>
        <v>352.85</v>
      </c>
      <c r="H44" s="90">
        <f t="shared" si="17"/>
        <v>380</v>
      </c>
      <c r="I44" s="90">
        <f t="shared" ref="I44:J44" si="19">SUM(I45:I46)</f>
        <v>380</v>
      </c>
      <c r="J44" s="90">
        <f t="shared" si="19"/>
        <v>380</v>
      </c>
    </row>
    <row r="45" spans="1:10" s="42" customFormat="1" ht="12.75" customHeight="1">
      <c r="A45" s="29" t="s">
        <v>169</v>
      </c>
      <c r="B45" s="13">
        <v>611</v>
      </c>
      <c r="C45" s="13" t="s">
        <v>148</v>
      </c>
      <c r="D45" s="115">
        <v>0</v>
      </c>
      <c r="E45" s="115">
        <v>1697.02</v>
      </c>
      <c r="F45" s="115">
        <v>0</v>
      </c>
      <c r="G45" s="115">
        <v>352.85</v>
      </c>
      <c r="H45" s="115">
        <v>380</v>
      </c>
      <c r="I45" s="115">
        <v>380</v>
      </c>
      <c r="J45" s="115">
        <v>380</v>
      </c>
    </row>
    <row r="46" spans="1:10" ht="12.75" customHeight="1">
      <c r="A46" s="29"/>
      <c r="B46" s="13">
        <v>630</v>
      </c>
      <c r="C46" s="31" t="s">
        <v>27</v>
      </c>
      <c r="D46" s="115">
        <v>373.02</v>
      </c>
      <c r="E46" s="115">
        <v>0</v>
      </c>
      <c r="F46" s="115">
        <v>380</v>
      </c>
      <c r="G46" s="115">
        <v>0</v>
      </c>
      <c r="H46" s="15">
        <v>0</v>
      </c>
      <c r="I46" s="15">
        <v>0</v>
      </c>
      <c r="J46" s="15">
        <v>0</v>
      </c>
    </row>
    <row r="47" spans="1:10" ht="12.75" customHeight="1">
      <c r="A47" s="29" t="s">
        <v>32</v>
      </c>
      <c r="B47" s="87"/>
      <c r="C47" s="89" t="s">
        <v>33</v>
      </c>
      <c r="D47" s="120">
        <f t="shared" ref="D47" si="20">SUM(D48:D50)</f>
        <v>0</v>
      </c>
      <c r="E47" s="120">
        <f>SUM(E48:E50)</f>
        <v>1318.82</v>
      </c>
      <c r="F47" s="120">
        <f t="shared" ref="F47" si="21">SUM(F48:F50)</f>
        <v>1145</v>
      </c>
      <c r="G47" s="120">
        <f>SUM(G48:G50)</f>
        <v>1522.96</v>
      </c>
      <c r="H47" s="90">
        <f>SUM(H48:H50)</f>
        <v>2300</v>
      </c>
      <c r="I47" s="90">
        <f t="shared" ref="I47:J47" si="22">SUM(I48:I50)</f>
        <v>2000</v>
      </c>
      <c r="J47" s="90">
        <f t="shared" si="22"/>
        <v>0</v>
      </c>
    </row>
    <row r="48" spans="1:10" ht="12.75" customHeight="1">
      <c r="A48" s="29" t="s">
        <v>170</v>
      </c>
      <c r="B48" s="13">
        <v>610</v>
      </c>
      <c r="C48" s="31" t="s">
        <v>25</v>
      </c>
      <c r="D48" s="115">
        <v>0</v>
      </c>
      <c r="E48" s="115">
        <v>95.2</v>
      </c>
      <c r="F48" s="115">
        <v>100</v>
      </c>
      <c r="G48" s="115">
        <v>137.6</v>
      </c>
      <c r="H48" s="15">
        <v>200</v>
      </c>
      <c r="I48" s="15">
        <v>0</v>
      </c>
      <c r="J48" s="15">
        <v>0</v>
      </c>
    </row>
    <row r="49" spans="1:10" ht="12.75" customHeight="1">
      <c r="A49" s="29"/>
      <c r="B49" s="13">
        <v>620</v>
      </c>
      <c r="C49" s="31" t="s">
        <v>26</v>
      </c>
      <c r="D49" s="115">
        <v>0</v>
      </c>
      <c r="E49" s="115">
        <v>33.270000000000003</v>
      </c>
      <c r="F49" s="115">
        <v>35</v>
      </c>
      <c r="G49" s="115">
        <v>63.45</v>
      </c>
      <c r="H49" s="15">
        <v>100</v>
      </c>
      <c r="I49" s="15">
        <v>0</v>
      </c>
      <c r="J49" s="15">
        <v>0</v>
      </c>
    </row>
    <row r="50" spans="1:10" ht="12.75" customHeight="1">
      <c r="A50" s="29"/>
      <c r="B50" s="13">
        <v>630</v>
      </c>
      <c r="C50" s="31" t="s">
        <v>27</v>
      </c>
      <c r="D50" s="115">
        <v>0</v>
      </c>
      <c r="E50" s="115">
        <v>1190.3499999999999</v>
      </c>
      <c r="F50" s="115">
        <v>1010</v>
      </c>
      <c r="G50" s="115">
        <v>1321.91</v>
      </c>
      <c r="H50" s="15">
        <v>2000</v>
      </c>
      <c r="I50" s="15">
        <v>2000</v>
      </c>
      <c r="J50" s="15">
        <v>0</v>
      </c>
    </row>
    <row r="51" spans="1:10" ht="12.75" customHeight="1">
      <c r="A51" s="29" t="s">
        <v>34</v>
      </c>
      <c r="B51" s="88"/>
      <c r="C51" s="89" t="s">
        <v>35</v>
      </c>
      <c r="D51" s="120">
        <f>SUM(D52)</f>
        <v>1657.58</v>
      </c>
      <c r="E51" s="120">
        <f>SUM(E52)</f>
        <v>723.89</v>
      </c>
      <c r="F51" s="120">
        <f t="shared" ref="F51:J51" si="23">SUM(F52)</f>
        <v>1700</v>
      </c>
      <c r="G51" s="120">
        <f>SUM(G52)</f>
        <v>3848</v>
      </c>
      <c r="H51" s="94">
        <f t="shared" si="23"/>
        <v>4000</v>
      </c>
      <c r="I51" s="94">
        <f t="shared" si="23"/>
        <v>4000</v>
      </c>
      <c r="J51" s="94">
        <f t="shared" si="23"/>
        <v>4000</v>
      </c>
    </row>
    <row r="52" spans="1:10" ht="12.75" customHeight="1">
      <c r="A52" s="29"/>
      <c r="B52" s="33">
        <v>650</v>
      </c>
      <c r="C52" s="34" t="s">
        <v>36</v>
      </c>
      <c r="D52" s="115">
        <v>1657.58</v>
      </c>
      <c r="E52" s="115">
        <v>723.89</v>
      </c>
      <c r="F52" s="115">
        <v>1700</v>
      </c>
      <c r="G52" s="115">
        <v>3848</v>
      </c>
      <c r="H52" s="15">
        <v>4000</v>
      </c>
      <c r="I52" s="15">
        <v>4000</v>
      </c>
      <c r="J52" s="15">
        <v>4000</v>
      </c>
    </row>
    <row r="53" spans="1:10" s="28" customFormat="1" ht="12.75" customHeight="1">
      <c r="A53" s="35" t="s">
        <v>37</v>
      </c>
      <c r="B53" s="13"/>
      <c r="C53" s="8" t="s">
        <v>38</v>
      </c>
      <c r="D53" s="114">
        <f>SUM(D54)</f>
        <v>179.71</v>
      </c>
      <c r="E53" s="114">
        <f t="shared" ref="E53:J53" si="24">SUM(E54)</f>
        <v>469.85</v>
      </c>
      <c r="F53" s="114">
        <f t="shared" si="24"/>
        <v>100</v>
      </c>
      <c r="G53" s="114">
        <f t="shared" si="24"/>
        <v>321.74</v>
      </c>
      <c r="H53" s="114">
        <f t="shared" si="24"/>
        <v>100</v>
      </c>
      <c r="I53" s="114">
        <f t="shared" si="24"/>
        <v>100</v>
      </c>
      <c r="J53" s="114">
        <f t="shared" si="24"/>
        <v>100</v>
      </c>
    </row>
    <row r="54" spans="1:10" s="30" customFormat="1" ht="12.75" customHeight="1">
      <c r="A54" s="29" t="s">
        <v>39</v>
      </c>
      <c r="B54" s="87"/>
      <c r="C54" s="89" t="s">
        <v>40</v>
      </c>
      <c r="D54" s="120">
        <f>SUM(D55)</f>
        <v>179.71</v>
      </c>
      <c r="E54" s="120">
        <f>SUM(E55)</f>
        <v>469.85</v>
      </c>
      <c r="F54" s="120">
        <f t="shared" ref="F54:J54" si="25">SUM(F55)</f>
        <v>100</v>
      </c>
      <c r="G54" s="120">
        <f>SUM(G55)</f>
        <v>321.74</v>
      </c>
      <c r="H54" s="90">
        <f t="shared" si="25"/>
        <v>100</v>
      </c>
      <c r="I54" s="90">
        <f t="shared" si="25"/>
        <v>100</v>
      </c>
      <c r="J54" s="90">
        <f t="shared" si="25"/>
        <v>100</v>
      </c>
    </row>
    <row r="55" spans="1:10" ht="12.75" customHeight="1">
      <c r="A55" s="29"/>
      <c r="B55" s="13">
        <v>630</v>
      </c>
      <c r="C55" s="31" t="s">
        <v>27</v>
      </c>
      <c r="D55" s="115">
        <v>179.71</v>
      </c>
      <c r="E55" s="115">
        <v>469.85</v>
      </c>
      <c r="F55" s="115">
        <v>100</v>
      </c>
      <c r="G55" s="115">
        <v>321.74</v>
      </c>
      <c r="H55" s="15">
        <v>100</v>
      </c>
      <c r="I55" s="15">
        <v>100</v>
      </c>
      <c r="J55" s="15">
        <v>100</v>
      </c>
    </row>
    <row r="56" spans="1:10" s="28" customFormat="1" ht="12.75" customHeight="1">
      <c r="A56" s="35" t="s">
        <v>41</v>
      </c>
      <c r="B56" s="8"/>
      <c r="C56" s="8" t="s">
        <v>42</v>
      </c>
      <c r="D56" s="114">
        <f>SUM(D57)</f>
        <v>6058.84</v>
      </c>
      <c r="E56" s="114">
        <f t="shared" ref="E56:J56" si="26">SUM(E57)</f>
        <v>5607.66</v>
      </c>
      <c r="F56" s="114">
        <f t="shared" si="26"/>
        <v>5000</v>
      </c>
      <c r="G56" s="114">
        <f t="shared" si="26"/>
        <v>7255.51</v>
      </c>
      <c r="H56" s="114">
        <f t="shared" si="26"/>
        <v>5000</v>
      </c>
      <c r="I56" s="114">
        <f t="shared" si="26"/>
        <v>5000</v>
      </c>
      <c r="J56" s="114">
        <f t="shared" si="26"/>
        <v>5000</v>
      </c>
    </row>
    <row r="57" spans="1:10" s="30" customFormat="1" ht="12.75" customHeight="1">
      <c r="A57" s="29" t="s">
        <v>43</v>
      </c>
      <c r="B57" s="87"/>
      <c r="C57" s="89" t="s">
        <v>44</v>
      </c>
      <c r="D57" s="120">
        <f>D58</f>
        <v>6058.84</v>
      </c>
      <c r="E57" s="120">
        <f>SUM(E58)</f>
        <v>5607.66</v>
      </c>
      <c r="F57" s="120">
        <f t="shared" ref="F57:J57" si="27">SUM(F58)</f>
        <v>5000</v>
      </c>
      <c r="G57" s="120">
        <f>SUM(G58)</f>
        <v>7255.51</v>
      </c>
      <c r="H57" s="90">
        <f t="shared" si="27"/>
        <v>5000</v>
      </c>
      <c r="I57" s="90">
        <f t="shared" si="27"/>
        <v>5000</v>
      </c>
      <c r="J57" s="90">
        <f t="shared" si="27"/>
        <v>5000</v>
      </c>
    </row>
    <row r="58" spans="1:10" ht="12.75" customHeight="1">
      <c r="A58" s="29" t="s">
        <v>171</v>
      </c>
      <c r="B58" s="13">
        <v>630</v>
      </c>
      <c r="C58" s="31" t="s">
        <v>27</v>
      </c>
      <c r="D58" s="115">
        <v>6058.84</v>
      </c>
      <c r="E58" s="115">
        <v>5607.66</v>
      </c>
      <c r="F58" s="115">
        <v>5000</v>
      </c>
      <c r="G58" s="115">
        <v>7255.51</v>
      </c>
      <c r="H58" s="15">
        <v>5000</v>
      </c>
      <c r="I58" s="15">
        <v>5000</v>
      </c>
      <c r="J58" s="15">
        <v>5000</v>
      </c>
    </row>
    <row r="59" spans="1:10" s="28" customFormat="1" ht="12.75" customHeight="1">
      <c r="A59" s="24" t="s">
        <v>45</v>
      </c>
      <c r="B59" s="26"/>
      <c r="C59" s="26" t="s">
        <v>46</v>
      </c>
      <c r="D59" s="114">
        <f>SUM(D60+D64)</f>
        <v>15130.43</v>
      </c>
      <c r="E59" s="114">
        <f t="shared" ref="E59:J59" si="28">SUM(E60+E64)</f>
        <v>15087.970000000001</v>
      </c>
      <c r="F59" s="114">
        <f t="shared" si="28"/>
        <v>11800</v>
      </c>
      <c r="G59" s="114">
        <f t="shared" si="28"/>
        <v>23395.07</v>
      </c>
      <c r="H59" s="114">
        <f t="shared" si="28"/>
        <v>11800</v>
      </c>
      <c r="I59" s="114">
        <f t="shared" si="28"/>
        <v>11800</v>
      </c>
      <c r="J59" s="114">
        <f t="shared" si="28"/>
        <v>11800</v>
      </c>
    </row>
    <row r="60" spans="1:10" s="30" customFormat="1" ht="12.75" customHeight="1">
      <c r="A60" s="29" t="s">
        <v>47</v>
      </c>
      <c r="B60" s="87"/>
      <c r="C60" s="89" t="s">
        <v>48</v>
      </c>
      <c r="D60" s="120">
        <f t="shared" ref="D60:H60" si="29">SUM(D61:D63)</f>
        <v>1461</v>
      </c>
      <c r="E60" s="120">
        <f>SUM(E61:E63)</f>
        <v>4562.8500000000004</v>
      </c>
      <c r="F60" s="120">
        <f t="shared" ref="F60" si="30">SUM(F61:F63)</f>
        <v>1300</v>
      </c>
      <c r="G60" s="120">
        <f>SUM(G61:G63)</f>
        <v>1769.3</v>
      </c>
      <c r="H60" s="90">
        <f t="shared" si="29"/>
        <v>1300</v>
      </c>
      <c r="I60" s="90">
        <f t="shared" ref="I60:J60" si="31">SUM(I61:I63)</f>
        <v>1300</v>
      </c>
      <c r="J60" s="90">
        <f t="shared" si="31"/>
        <v>1300</v>
      </c>
    </row>
    <row r="61" spans="1:10" s="30" customFormat="1" ht="12.75" customHeight="1">
      <c r="A61" s="29"/>
      <c r="B61" s="13">
        <v>610</v>
      </c>
      <c r="C61" s="31" t="s">
        <v>25</v>
      </c>
      <c r="D61" s="115">
        <v>0</v>
      </c>
      <c r="E61" s="115">
        <v>0</v>
      </c>
      <c r="F61" s="115">
        <v>0</v>
      </c>
      <c r="G61" s="115">
        <v>0</v>
      </c>
      <c r="H61" s="15">
        <v>0</v>
      </c>
      <c r="I61" s="15">
        <v>0</v>
      </c>
      <c r="J61" s="15">
        <v>0</v>
      </c>
    </row>
    <row r="62" spans="1:10" s="30" customFormat="1" ht="12.75" customHeight="1">
      <c r="A62" s="29"/>
      <c r="B62" s="13">
        <v>620</v>
      </c>
      <c r="C62" s="31" t="s">
        <v>26</v>
      </c>
      <c r="D62" s="115">
        <v>0</v>
      </c>
      <c r="E62" s="115">
        <v>0</v>
      </c>
      <c r="F62" s="115">
        <v>0</v>
      </c>
      <c r="G62" s="115">
        <v>0</v>
      </c>
      <c r="H62" s="15">
        <v>0</v>
      </c>
      <c r="I62" s="15">
        <v>0</v>
      </c>
      <c r="J62" s="15">
        <v>0</v>
      </c>
    </row>
    <row r="63" spans="1:10" ht="12.75" customHeight="1">
      <c r="A63" s="29"/>
      <c r="B63" s="13">
        <v>630</v>
      </c>
      <c r="C63" s="31" t="s">
        <v>181</v>
      </c>
      <c r="D63" s="115">
        <v>1461</v>
      </c>
      <c r="E63" s="115">
        <v>4562.8500000000004</v>
      </c>
      <c r="F63" s="115">
        <v>1300</v>
      </c>
      <c r="G63" s="115">
        <v>1769.3</v>
      </c>
      <c r="H63" s="15">
        <v>1300</v>
      </c>
      <c r="I63" s="15">
        <v>1300</v>
      </c>
      <c r="J63" s="15">
        <v>1300</v>
      </c>
    </row>
    <row r="64" spans="1:10" s="30" customFormat="1" ht="12.75" customHeight="1">
      <c r="A64" s="29" t="s">
        <v>49</v>
      </c>
      <c r="B64" s="87"/>
      <c r="C64" s="89" t="s">
        <v>50</v>
      </c>
      <c r="D64" s="120">
        <f>SUM(D65)</f>
        <v>13669.43</v>
      </c>
      <c r="E64" s="120">
        <f>SUM(E65)</f>
        <v>10525.12</v>
      </c>
      <c r="F64" s="120">
        <f t="shared" ref="F64:J64" si="32">SUM(F65)</f>
        <v>10500</v>
      </c>
      <c r="G64" s="120">
        <f>SUM(G65)</f>
        <v>21625.77</v>
      </c>
      <c r="H64" s="94">
        <f t="shared" si="32"/>
        <v>10500</v>
      </c>
      <c r="I64" s="94">
        <f t="shared" si="32"/>
        <v>10500</v>
      </c>
      <c r="J64" s="94">
        <f t="shared" si="32"/>
        <v>10500</v>
      </c>
    </row>
    <row r="65" spans="1:10" ht="12.75" customHeight="1">
      <c r="A65" s="29"/>
      <c r="B65" s="13">
        <v>630</v>
      </c>
      <c r="C65" s="31" t="s">
        <v>172</v>
      </c>
      <c r="D65" s="115">
        <v>13669.43</v>
      </c>
      <c r="E65" s="115">
        <v>10525.12</v>
      </c>
      <c r="F65" s="115">
        <v>10500</v>
      </c>
      <c r="G65" s="115">
        <v>21625.77</v>
      </c>
      <c r="H65" s="15">
        <v>10500</v>
      </c>
      <c r="I65" s="15">
        <v>10500</v>
      </c>
      <c r="J65" s="15">
        <v>10500</v>
      </c>
    </row>
    <row r="66" spans="1:10" s="28" customFormat="1" ht="12.75" customHeight="1">
      <c r="A66" s="35" t="s">
        <v>51</v>
      </c>
      <c r="B66" s="8"/>
      <c r="C66" s="8" t="s">
        <v>52</v>
      </c>
      <c r="D66" s="119">
        <f>SUM(D67+D70+D72)</f>
        <v>23006.32</v>
      </c>
      <c r="E66" s="119">
        <f t="shared" ref="E66:J66" si="33">SUM(E67+E70+E72)</f>
        <v>27151.31</v>
      </c>
      <c r="F66" s="119">
        <f t="shared" si="33"/>
        <v>23500</v>
      </c>
      <c r="G66" s="119">
        <f t="shared" si="33"/>
        <v>28796.58</v>
      </c>
      <c r="H66" s="119">
        <f t="shared" si="33"/>
        <v>29320</v>
      </c>
      <c r="I66" s="119">
        <f t="shared" si="33"/>
        <v>29320</v>
      </c>
      <c r="J66" s="119">
        <f t="shared" si="33"/>
        <v>29320</v>
      </c>
    </row>
    <row r="67" spans="1:10" s="30" customFormat="1" ht="12.75" customHeight="1">
      <c r="A67" s="29" t="s">
        <v>53</v>
      </c>
      <c r="B67" s="87"/>
      <c r="C67" s="89" t="s">
        <v>54</v>
      </c>
      <c r="D67" s="120">
        <f>SUM(D68:D69)</f>
        <v>23006.32</v>
      </c>
      <c r="E67" s="120">
        <f>SUM(E68:E69)</f>
        <v>26292.57</v>
      </c>
      <c r="F67" s="120">
        <f t="shared" ref="F67" si="34">SUM(F68:F69)</f>
        <v>22500</v>
      </c>
      <c r="G67" s="120">
        <f>SUM(G68:G69)</f>
        <v>28057.89</v>
      </c>
      <c r="H67" s="94">
        <f t="shared" ref="H67" si="35">SUM(H68:H69)</f>
        <v>28200</v>
      </c>
      <c r="I67" s="94">
        <f t="shared" ref="I67:J67" si="36">SUM(I68:I69)</f>
        <v>28200</v>
      </c>
      <c r="J67" s="94">
        <f t="shared" si="36"/>
        <v>28200</v>
      </c>
    </row>
    <row r="68" spans="1:10" ht="12.75" customHeight="1">
      <c r="A68" s="29"/>
      <c r="B68" s="13">
        <v>630</v>
      </c>
      <c r="C68" s="31" t="s">
        <v>27</v>
      </c>
      <c r="D68" s="115">
        <v>21595.119999999999</v>
      </c>
      <c r="E68" s="115">
        <v>24001.17</v>
      </c>
      <c r="F68" s="115">
        <v>20000</v>
      </c>
      <c r="G68" s="115">
        <v>24912.93</v>
      </c>
      <c r="H68" s="15">
        <v>25000</v>
      </c>
      <c r="I68" s="15">
        <v>25000</v>
      </c>
      <c r="J68" s="15">
        <v>25000</v>
      </c>
    </row>
    <row r="69" spans="1:10" ht="12.75" customHeight="1">
      <c r="A69" s="29"/>
      <c r="B69" s="13">
        <v>640</v>
      </c>
      <c r="C69" s="31" t="s">
        <v>136</v>
      </c>
      <c r="D69" s="115">
        <v>1411.2</v>
      </c>
      <c r="E69" s="115">
        <v>2291.4</v>
      </c>
      <c r="F69" s="115">
        <v>2500</v>
      </c>
      <c r="G69" s="115">
        <v>3144.96</v>
      </c>
      <c r="H69" s="15">
        <v>3200</v>
      </c>
      <c r="I69" s="15">
        <v>3200</v>
      </c>
      <c r="J69" s="15">
        <v>3200</v>
      </c>
    </row>
    <row r="70" spans="1:10" s="30" customFormat="1" ht="12.75" customHeight="1">
      <c r="A70" s="29" t="s">
        <v>55</v>
      </c>
      <c r="B70" s="13"/>
      <c r="C70" s="89" t="s">
        <v>56</v>
      </c>
      <c r="D70" s="120">
        <f t="shared" ref="D70:J72" si="37">SUM(D71)</f>
        <v>0</v>
      </c>
      <c r="E70" s="120">
        <f>SUM(E71)</f>
        <v>858.74</v>
      </c>
      <c r="F70" s="120">
        <f t="shared" si="37"/>
        <v>1000</v>
      </c>
      <c r="G70" s="120">
        <f>SUM(G71)</f>
        <v>627.49</v>
      </c>
      <c r="H70" s="90">
        <f t="shared" si="37"/>
        <v>1000</v>
      </c>
      <c r="I70" s="90">
        <f t="shared" si="37"/>
        <v>1000</v>
      </c>
      <c r="J70" s="90">
        <f t="shared" si="37"/>
        <v>1000</v>
      </c>
    </row>
    <row r="71" spans="1:10" ht="12.75" customHeight="1">
      <c r="A71" s="29"/>
      <c r="B71" s="13">
        <v>630</v>
      </c>
      <c r="C71" s="31" t="s">
        <v>27</v>
      </c>
      <c r="D71" s="115">
        <v>0</v>
      </c>
      <c r="E71" s="115">
        <v>858.74</v>
      </c>
      <c r="F71" s="115">
        <v>1000</v>
      </c>
      <c r="G71" s="115">
        <v>627.49</v>
      </c>
      <c r="H71" s="15">
        <v>1000</v>
      </c>
      <c r="I71" s="15">
        <v>1000</v>
      </c>
      <c r="J71" s="15">
        <v>1000</v>
      </c>
    </row>
    <row r="72" spans="1:10" s="30" customFormat="1" ht="12.75" customHeight="1">
      <c r="A72" s="29" t="s">
        <v>178</v>
      </c>
      <c r="B72" s="13"/>
      <c r="C72" s="89" t="s">
        <v>179</v>
      </c>
      <c r="D72" s="120">
        <f t="shared" si="37"/>
        <v>0</v>
      </c>
      <c r="E72" s="120">
        <f>SUM(E73)</f>
        <v>0</v>
      </c>
      <c r="F72" s="120">
        <f t="shared" si="37"/>
        <v>0</v>
      </c>
      <c r="G72" s="120">
        <f>SUM(G73)</f>
        <v>111.2</v>
      </c>
      <c r="H72" s="90">
        <f t="shared" si="37"/>
        <v>120</v>
      </c>
      <c r="I72" s="90">
        <f t="shared" si="37"/>
        <v>120</v>
      </c>
      <c r="J72" s="90">
        <f t="shared" si="37"/>
        <v>120</v>
      </c>
    </row>
    <row r="73" spans="1:10" s="41" customFormat="1" ht="12.75" customHeight="1">
      <c r="A73" s="29"/>
      <c r="B73" s="13">
        <v>630</v>
      </c>
      <c r="C73" s="31" t="s">
        <v>27</v>
      </c>
      <c r="D73" s="115">
        <v>0</v>
      </c>
      <c r="E73" s="115">
        <v>0</v>
      </c>
      <c r="F73" s="115">
        <v>0</v>
      </c>
      <c r="G73" s="115">
        <v>111.2</v>
      </c>
      <c r="H73" s="15">
        <v>120</v>
      </c>
      <c r="I73" s="15">
        <v>120</v>
      </c>
      <c r="J73" s="15">
        <v>120</v>
      </c>
    </row>
    <row r="74" spans="1:10" s="28" customFormat="1" ht="12.75" customHeight="1">
      <c r="A74" s="35" t="s">
        <v>57</v>
      </c>
      <c r="B74" s="8"/>
      <c r="C74" s="8" t="s">
        <v>58</v>
      </c>
      <c r="D74" s="119">
        <f>SUM(D75+D77+D79+D81)</f>
        <v>6515.3700000000008</v>
      </c>
      <c r="E74" s="119">
        <f t="shared" ref="E74:J74" si="38">SUM(E75+E77+E79+E81)</f>
        <v>9320.92</v>
      </c>
      <c r="F74" s="119">
        <f t="shared" si="38"/>
        <v>9000</v>
      </c>
      <c r="G74" s="119">
        <f t="shared" si="38"/>
        <v>48293.279999999999</v>
      </c>
      <c r="H74" s="119">
        <f t="shared" si="38"/>
        <v>12000</v>
      </c>
      <c r="I74" s="119">
        <f t="shared" si="38"/>
        <v>12000</v>
      </c>
      <c r="J74" s="119">
        <f t="shared" si="38"/>
        <v>9000</v>
      </c>
    </row>
    <row r="75" spans="1:10" s="30" customFormat="1" ht="12.75" customHeight="1">
      <c r="A75" s="29" t="s">
        <v>59</v>
      </c>
      <c r="B75" s="8"/>
      <c r="C75" s="89" t="s">
        <v>60</v>
      </c>
      <c r="D75" s="95">
        <f t="shared" ref="D75:J75" si="39">SUM(D76)</f>
        <v>0</v>
      </c>
      <c r="E75" s="95">
        <f t="shared" si="39"/>
        <v>2245.6799999999998</v>
      </c>
      <c r="F75" s="121">
        <f t="shared" si="39"/>
        <v>0</v>
      </c>
      <c r="G75" s="95">
        <f t="shared" si="39"/>
        <v>0</v>
      </c>
      <c r="H75" s="95">
        <f t="shared" si="39"/>
        <v>0</v>
      </c>
      <c r="I75" s="95">
        <f t="shared" si="39"/>
        <v>0</v>
      </c>
      <c r="J75" s="95">
        <f t="shared" si="39"/>
        <v>0</v>
      </c>
    </row>
    <row r="76" spans="1:10" ht="12.75" customHeight="1">
      <c r="A76" s="29"/>
      <c r="B76" s="13">
        <v>630</v>
      </c>
      <c r="C76" s="31" t="s">
        <v>27</v>
      </c>
      <c r="D76" s="122">
        <v>0</v>
      </c>
      <c r="E76" s="122">
        <v>2245.6799999999998</v>
      </c>
      <c r="F76" s="122">
        <v>0</v>
      </c>
      <c r="G76" s="122">
        <v>0</v>
      </c>
      <c r="H76" s="36">
        <v>0</v>
      </c>
      <c r="I76" s="37">
        <v>0</v>
      </c>
      <c r="J76" s="37">
        <v>0</v>
      </c>
    </row>
    <row r="77" spans="1:10" s="30" customFormat="1" ht="12.75" customHeight="1">
      <c r="A77" s="29" t="s">
        <v>61</v>
      </c>
      <c r="B77" s="13"/>
      <c r="C77" s="89" t="s">
        <v>62</v>
      </c>
      <c r="D77" s="121">
        <f>SUM(D78)</f>
        <v>1999.81</v>
      </c>
      <c r="E77" s="121">
        <f>SUM(E78)</f>
        <v>3000</v>
      </c>
      <c r="F77" s="121">
        <f t="shared" ref="F77:J77" si="40">SUM(F78)</f>
        <v>3000</v>
      </c>
      <c r="G77" s="121">
        <f>SUM(G78)</f>
        <v>39369.53</v>
      </c>
      <c r="H77" s="95">
        <f t="shared" si="40"/>
        <v>3000</v>
      </c>
      <c r="I77" s="95">
        <f t="shared" si="40"/>
        <v>3000</v>
      </c>
      <c r="J77" s="95">
        <f t="shared" si="40"/>
        <v>0</v>
      </c>
    </row>
    <row r="78" spans="1:10" ht="12.75" customHeight="1">
      <c r="A78" s="29"/>
      <c r="B78" s="13">
        <v>630</v>
      </c>
      <c r="C78" s="31" t="s">
        <v>182</v>
      </c>
      <c r="D78" s="122">
        <v>1999.81</v>
      </c>
      <c r="E78" s="122">
        <v>3000</v>
      </c>
      <c r="F78" s="122">
        <v>3000</v>
      </c>
      <c r="G78" s="122">
        <v>39369.53</v>
      </c>
      <c r="H78" s="96">
        <v>3000</v>
      </c>
      <c r="I78" s="96">
        <v>3000</v>
      </c>
      <c r="J78" s="96">
        <v>0</v>
      </c>
    </row>
    <row r="79" spans="1:10" s="30" customFormat="1" ht="12.75" customHeight="1">
      <c r="A79" s="29" t="s">
        <v>63</v>
      </c>
      <c r="B79" s="13"/>
      <c r="C79" s="89" t="s">
        <v>64</v>
      </c>
      <c r="D79" s="121">
        <f>SUM(D80)</f>
        <v>4515.5600000000004</v>
      </c>
      <c r="E79" s="121">
        <f>SUM(E80)</f>
        <v>4075.24</v>
      </c>
      <c r="F79" s="121">
        <f t="shared" ref="F79:J79" si="41">SUM(F80)</f>
        <v>6000</v>
      </c>
      <c r="G79" s="121">
        <f>SUM(G80)</f>
        <v>8923.75</v>
      </c>
      <c r="H79" s="95">
        <f t="shared" si="41"/>
        <v>9000</v>
      </c>
      <c r="I79" s="95">
        <f t="shared" si="41"/>
        <v>9000</v>
      </c>
      <c r="J79" s="95">
        <f t="shared" si="41"/>
        <v>9000</v>
      </c>
    </row>
    <row r="80" spans="1:10" ht="12.75" customHeight="1">
      <c r="A80" s="29"/>
      <c r="B80" s="13">
        <v>630</v>
      </c>
      <c r="C80" s="31" t="s">
        <v>183</v>
      </c>
      <c r="D80" s="115">
        <v>4515.5600000000004</v>
      </c>
      <c r="E80" s="115">
        <v>4075.24</v>
      </c>
      <c r="F80" s="115">
        <v>6000</v>
      </c>
      <c r="G80" s="115">
        <v>8923.75</v>
      </c>
      <c r="H80" s="97">
        <v>9000</v>
      </c>
      <c r="I80" s="97">
        <v>9000</v>
      </c>
      <c r="J80" s="97">
        <v>9000</v>
      </c>
    </row>
    <row r="81" spans="1:10" s="30" customFormat="1" ht="12.75" customHeight="1">
      <c r="A81" s="29" t="s">
        <v>65</v>
      </c>
      <c r="B81" s="13"/>
      <c r="C81" s="89" t="s">
        <v>66</v>
      </c>
      <c r="D81" s="121">
        <f t="shared" ref="D81:J81" si="42">SUM(D82)</f>
        <v>0</v>
      </c>
      <c r="E81" s="121">
        <f>SUM(E82)</f>
        <v>0</v>
      </c>
      <c r="F81" s="121">
        <f t="shared" si="42"/>
        <v>0</v>
      </c>
      <c r="G81" s="121">
        <f>SUM(G82)</f>
        <v>0</v>
      </c>
      <c r="H81" s="98">
        <f t="shared" si="42"/>
        <v>0</v>
      </c>
      <c r="I81" s="98">
        <f t="shared" si="42"/>
        <v>0</v>
      </c>
      <c r="J81" s="98">
        <f t="shared" si="42"/>
        <v>0</v>
      </c>
    </row>
    <row r="82" spans="1:10" ht="12.75" customHeight="1">
      <c r="A82" s="29"/>
      <c r="B82" s="13">
        <v>630</v>
      </c>
      <c r="C82" s="31" t="s">
        <v>27</v>
      </c>
      <c r="D82" s="115">
        <v>0</v>
      </c>
      <c r="E82" s="115">
        <v>0</v>
      </c>
      <c r="F82" s="115">
        <v>0</v>
      </c>
      <c r="G82" s="115">
        <v>0</v>
      </c>
      <c r="H82" s="97">
        <v>0</v>
      </c>
      <c r="I82" s="97">
        <v>0</v>
      </c>
      <c r="J82" s="97">
        <v>0</v>
      </c>
    </row>
    <row r="83" spans="1:10" s="108" customFormat="1" ht="12.75" customHeight="1">
      <c r="A83" s="35" t="s">
        <v>149</v>
      </c>
      <c r="B83" s="8"/>
      <c r="C83" s="109" t="s">
        <v>151</v>
      </c>
      <c r="D83" s="119">
        <f>D84</f>
        <v>6546.95</v>
      </c>
      <c r="E83" s="119">
        <f>E84</f>
        <v>0</v>
      </c>
      <c r="F83" s="119">
        <f t="shared" ref="F83:J83" si="43">F84</f>
        <v>1000</v>
      </c>
      <c r="G83" s="119">
        <f>G84</f>
        <v>0</v>
      </c>
      <c r="H83" s="56">
        <f t="shared" si="43"/>
        <v>0</v>
      </c>
      <c r="I83" s="56">
        <f t="shared" si="43"/>
        <v>0</v>
      </c>
      <c r="J83" s="56">
        <f t="shared" si="43"/>
        <v>0</v>
      </c>
    </row>
    <row r="84" spans="1:10" s="41" customFormat="1" ht="12.75" customHeight="1">
      <c r="A84" s="29" t="s">
        <v>150</v>
      </c>
      <c r="B84" s="13">
        <v>630</v>
      </c>
      <c r="C84" s="31" t="s">
        <v>27</v>
      </c>
      <c r="D84" s="122">
        <v>6546.95</v>
      </c>
      <c r="E84" s="122">
        <v>0</v>
      </c>
      <c r="F84" s="122">
        <v>1000</v>
      </c>
      <c r="G84" s="122">
        <v>0</v>
      </c>
      <c r="H84" s="96">
        <v>0</v>
      </c>
      <c r="I84" s="96">
        <v>0</v>
      </c>
      <c r="J84" s="96">
        <v>0</v>
      </c>
    </row>
    <row r="85" spans="1:10" s="28" customFormat="1" ht="12.75" customHeight="1">
      <c r="A85" s="35" t="s">
        <v>67</v>
      </c>
      <c r="B85" s="8"/>
      <c r="C85" s="8" t="s">
        <v>68</v>
      </c>
      <c r="D85" s="119">
        <f>SUM(D86+D89+D92+D94)</f>
        <v>22316.75</v>
      </c>
      <c r="E85" s="119">
        <f t="shared" ref="E85:J85" si="44">SUM(E86+E89+E92+E94)</f>
        <v>42882.880000000005</v>
      </c>
      <c r="F85" s="119">
        <f t="shared" si="44"/>
        <v>26700</v>
      </c>
      <c r="G85" s="119">
        <f t="shared" si="44"/>
        <v>28933.67</v>
      </c>
      <c r="H85" s="119">
        <f t="shared" si="44"/>
        <v>29700</v>
      </c>
      <c r="I85" s="119">
        <f t="shared" si="44"/>
        <v>28200</v>
      </c>
      <c r="J85" s="119">
        <f t="shared" si="44"/>
        <v>28200</v>
      </c>
    </row>
    <row r="86" spans="1:10" s="30" customFormat="1" ht="12.75" customHeight="1">
      <c r="A86" s="29" t="s">
        <v>69</v>
      </c>
      <c r="B86" s="8"/>
      <c r="C86" s="89" t="s">
        <v>70</v>
      </c>
      <c r="D86" s="121">
        <f>SUM(D87:D88)</f>
        <v>6611.63</v>
      </c>
      <c r="E86" s="121">
        <f>SUM(E87:E88)</f>
        <v>10936.130000000001</v>
      </c>
      <c r="F86" s="121">
        <f t="shared" ref="F86" si="45">SUM(F87:F88)</f>
        <v>8500</v>
      </c>
      <c r="G86" s="121">
        <f>SUM(G87:G88)</f>
        <v>11750.24</v>
      </c>
      <c r="H86" s="95">
        <f t="shared" ref="H86" si="46">SUM(H87:H88)</f>
        <v>11000</v>
      </c>
      <c r="I86" s="95">
        <f t="shared" ref="I86:J86" si="47">SUM(I87:I88)</f>
        <v>10000</v>
      </c>
      <c r="J86" s="95">
        <f t="shared" si="47"/>
        <v>10000</v>
      </c>
    </row>
    <row r="87" spans="1:10" ht="12.75" customHeight="1">
      <c r="A87" s="29"/>
      <c r="B87" s="13">
        <v>630</v>
      </c>
      <c r="C87" s="31" t="s">
        <v>27</v>
      </c>
      <c r="D87" s="122">
        <v>3111.63</v>
      </c>
      <c r="E87" s="122">
        <v>4936.13</v>
      </c>
      <c r="F87" s="122">
        <v>1500</v>
      </c>
      <c r="G87" s="122">
        <v>5750.24</v>
      </c>
      <c r="H87" s="96">
        <v>3000</v>
      </c>
      <c r="I87" s="96">
        <v>3000</v>
      </c>
      <c r="J87" s="96">
        <v>3000</v>
      </c>
    </row>
    <row r="88" spans="1:10" ht="12.75" customHeight="1">
      <c r="A88" s="29"/>
      <c r="B88" s="13">
        <v>640</v>
      </c>
      <c r="C88" s="31" t="s">
        <v>129</v>
      </c>
      <c r="D88" s="122">
        <v>3500</v>
      </c>
      <c r="E88" s="122">
        <v>6000</v>
      </c>
      <c r="F88" s="122">
        <v>7000</v>
      </c>
      <c r="G88" s="122">
        <v>6000</v>
      </c>
      <c r="H88" s="96">
        <v>8000</v>
      </c>
      <c r="I88" s="96">
        <v>7000</v>
      </c>
      <c r="J88" s="96">
        <v>7000</v>
      </c>
    </row>
    <row r="89" spans="1:10" s="30" customFormat="1" ht="12.75" customHeight="1">
      <c r="A89" s="29" t="s">
        <v>71</v>
      </c>
      <c r="B89" s="13"/>
      <c r="C89" s="89" t="s">
        <v>72</v>
      </c>
      <c r="D89" s="121">
        <f>SUM(D90:D91)</f>
        <v>12851.42</v>
      </c>
      <c r="E89" s="121">
        <f>SUM(E90:E91)</f>
        <v>25840.69</v>
      </c>
      <c r="F89" s="121">
        <f t="shared" ref="F89" si="48">SUM(F90:F91)</f>
        <v>17500</v>
      </c>
      <c r="G89" s="121">
        <f>SUM(G90:G91)</f>
        <v>16730.47</v>
      </c>
      <c r="H89" s="95">
        <f t="shared" ref="H89" si="49">SUM(H90:H91)</f>
        <v>18000</v>
      </c>
      <c r="I89" s="95">
        <f t="shared" ref="I89:J89" si="50">SUM(I90:I91)</f>
        <v>17500</v>
      </c>
      <c r="J89" s="95">
        <f t="shared" si="50"/>
        <v>17500</v>
      </c>
    </row>
    <row r="90" spans="1:10" ht="12.75" customHeight="1">
      <c r="A90" s="29"/>
      <c r="B90" s="13">
        <v>630</v>
      </c>
      <c r="C90" s="31" t="s">
        <v>173</v>
      </c>
      <c r="D90" s="122">
        <v>12851.42</v>
      </c>
      <c r="E90" s="122">
        <v>24840.69</v>
      </c>
      <c r="F90" s="122">
        <v>16000</v>
      </c>
      <c r="G90" s="122">
        <v>15230.47</v>
      </c>
      <c r="H90" s="96">
        <v>16000</v>
      </c>
      <c r="I90" s="96">
        <v>16000</v>
      </c>
      <c r="J90" s="96">
        <v>16000</v>
      </c>
    </row>
    <row r="91" spans="1:10" ht="12.75" customHeight="1">
      <c r="A91" s="29"/>
      <c r="B91" s="13">
        <v>640</v>
      </c>
      <c r="C91" s="31" t="s">
        <v>152</v>
      </c>
      <c r="D91" s="122">
        <v>0</v>
      </c>
      <c r="E91" s="122">
        <v>1000</v>
      </c>
      <c r="F91" s="122">
        <v>1500</v>
      </c>
      <c r="G91" s="122">
        <v>1500</v>
      </c>
      <c r="H91" s="96">
        <v>2000</v>
      </c>
      <c r="I91" s="96">
        <v>1500</v>
      </c>
      <c r="J91" s="96">
        <v>1500</v>
      </c>
    </row>
    <row r="92" spans="1:10" s="30" customFormat="1" ht="12.75" customHeight="1">
      <c r="A92" s="29" t="s">
        <v>73</v>
      </c>
      <c r="B92" s="13"/>
      <c r="C92" s="89" t="s">
        <v>74</v>
      </c>
      <c r="D92" s="121">
        <f>SUM(D93)</f>
        <v>1240.2</v>
      </c>
      <c r="E92" s="121">
        <f>SUM(E93)</f>
        <v>256.8</v>
      </c>
      <c r="F92" s="121">
        <f t="shared" ref="F92:J92" si="51">SUM(F93)</f>
        <v>200</v>
      </c>
      <c r="G92" s="121">
        <f>SUM(G93)</f>
        <v>0</v>
      </c>
      <c r="H92" s="95">
        <f t="shared" si="51"/>
        <v>200</v>
      </c>
      <c r="I92" s="95">
        <f t="shared" si="51"/>
        <v>200</v>
      </c>
      <c r="J92" s="95">
        <f t="shared" si="51"/>
        <v>200</v>
      </c>
    </row>
    <row r="93" spans="1:10" ht="12.75" customHeight="1">
      <c r="A93" s="29"/>
      <c r="B93" s="13">
        <v>630</v>
      </c>
      <c r="C93" s="31" t="s">
        <v>174</v>
      </c>
      <c r="D93" s="122">
        <v>1240.2</v>
      </c>
      <c r="E93" s="122">
        <v>256.8</v>
      </c>
      <c r="F93" s="122">
        <v>200</v>
      </c>
      <c r="G93" s="122">
        <v>0</v>
      </c>
      <c r="H93" s="96">
        <v>200</v>
      </c>
      <c r="I93" s="96">
        <v>200</v>
      </c>
      <c r="J93" s="96">
        <v>200</v>
      </c>
    </row>
    <row r="94" spans="1:10" s="30" customFormat="1" ht="12.75" customHeight="1">
      <c r="A94" s="29" t="s">
        <v>137</v>
      </c>
      <c r="B94" s="13"/>
      <c r="C94" s="89" t="s">
        <v>75</v>
      </c>
      <c r="D94" s="121">
        <f>SUM(D95:D96)</f>
        <v>1613.5</v>
      </c>
      <c r="E94" s="121">
        <f>SUM(E95:E96)</f>
        <v>5849.26</v>
      </c>
      <c r="F94" s="121">
        <f t="shared" ref="F94" si="52">SUM(F95:F96)</f>
        <v>500</v>
      </c>
      <c r="G94" s="121">
        <f>SUM(G95:G96)</f>
        <v>452.96</v>
      </c>
      <c r="H94" s="95">
        <f t="shared" ref="H94" si="53">SUM(H95:H96)</f>
        <v>500</v>
      </c>
      <c r="I94" s="95">
        <f t="shared" ref="I94:J94" si="54">SUM(I95:I96)</f>
        <v>500</v>
      </c>
      <c r="J94" s="95">
        <f t="shared" si="54"/>
        <v>500</v>
      </c>
    </row>
    <row r="95" spans="1:10" ht="12.75" customHeight="1">
      <c r="A95" s="29"/>
      <c r="B95" s="13">
        <v>630</v>
      </c>
      <c r="C95" s="31" t="s">
        <v>27</v>
      </c>
      <c r="D95" s="115">
        <v>613.5</v>
      </c>
      <c r="E95" s="115">
        <v>5849.26</v>
      </c>
      <c r="F95" s="115">
        <v>500</v>
      </c>
      <c r="G95" s="115">
        <v>452.96</v>
      </c>
      <c r="H95" s="97">
        <v>500</v>
      </c>
      <c r="I95" s="97">
        <v>500</v>
      </c>
      <c r="J95" s="97">
        <v>500</v>
      </c>
    </row>
    <row r="96" spans="1:10" ht="12.75" customHeight="1">
      <c r="A96" s="29"/>
      <c r="B96" s="13">
        <v>640</v>
      </c>
      <c r="C96" s="31" t="s">
        <v>130</v>
      </c>
      <c r="D96" s="115">
        <v>1000</v>
      </c>
      <c r="E96" s="115">
        <v>0</v>
      </c>
      <c r="F96" s="115">
        <v>0</v>
      </c>
      <c r="G96" s="115">
        <v>0</v>
      </c>
      <c r="H96" s="97">
        <v>0</v>
      </c>
      <c r="I96" s="97">
        <v>0</v>
      </c>
      <c r="J96" s="97">
        <v>0</v>
      </c>
    </row>
    <row r="97" spans="1:10" s="28" customFormat="1" ht="12.75" customHeight="1">
      <c r="A97" s="35" t="s">
        <v>76</v>
      </c>
      <c r="B97" s="8"/>
      <c r="C97" s="8" t="s">
        <v>77</v>
      </c>
      <c r="D97" s="119">
        <f>SUM(D98+D102+D107+D109)</f>
        <v>316349.57</v>
      </c>
      <c r="E97" s="119">
        <f t="shared" ref="E97:J97" si="55">SUM(E98+E102+E107+E109)</f>
        <v>339624.14</v>
      </c>
      <c r="F97" s="119">
        <f t="shared" si="55"/>
        <v>318461</v>
      </c>
      <c r="G97" s="119">
        <f t="shared" si="55"/>
        <v>359261.86</v>
      </c>
      <c r="H97" s="119">
        <f t="shared" si="55"/>
        <v>336400</v>
      </c>
      <c r="I97" s="119">
        <f t="shared" si="55"/>
        <v>336400</v>
      </c>
      <c r="J97" s="119">
        <f t="shared" si="55"/>
        <v>201400</v>
      </c>
    </row>
    <row r="98" spans="1:10" s="30" customFormat="1" ht="12.75" customHeight="1">
      <c r="A98" s="29" t="s">
        <v>78</v>
      </c>
      <c r="B98" s="13"/>
      <c r="C98" s="89" t="s">
        <v>79</v>
      </c>
      <c r="D98" s="121">
        <f>SUM(D99+D100+D101)</f>
        <v>5012.66</v>
      </c>
      <c r="E98" s="121">
        <f>SUM(E99+E100+E101)</f>
        <v>637.51</v>
      </c>
      <c r="F98" s="121">
        <f t="shared" ref="F98" si="56">SUM(F99+F100+F101)</f>
        <v>500</v>
      </c>
      <c r="G98" s="121">
        <f>SUM(G99+G100+G101)</f>
        <v>0</v>
      </c>
      <c r="H98" s="95">
        <f t="shared" ref="H98" si="57">SUM(H99+H100+H101)</f>
        <v>0</v>
      </c>
      <c r="I98" s="95">
        <f t="shared" ref="I98:J98" si="58">SUM(I99+I100+I101)</f>
        <v>0</v>
      </c>
      <c r="J98" s="95">
        <f t="shared" si="58"/>
        <v>0</v>
      </c>
    </row>
    <row r="99" spans="1:10" s="30" customFormat="1" ht="12.75" customHeight="1">
      <c r="A99" s="29"/>
      <c r="B99" s="13">
        <v>610</v>
      </c>
      <c r="C99" s="13" t="s">
        <v>25</v>
      </c>
      <c r="D99" s="122">
        <v>2730.39</v>
      </c>
      <c r="E99" s="122">
        <v>537.51</v>
      </c>
      <c r="F99" s="122">
        <v>0</v>
      </c>
      <c r="G99" s="122">
        <v>0</v>
      </c>
      <c r="H99" s="96">
        <v>0</v>
      </c>
      <c r="I99" s="96">
        <v>0</v>
      </c>
      <c r="J99" s="96">
        <v>0</v>
      </c>
    </row>
    <row r="100" spans="1:10" s="30" customFormat="1" ht="12.75" customHeight="1">
      <c r="A100" s="29"/>
      <c r="B100" s="13">
        <v>620</v>
      </c>
      <c r="C100" s="13" t="s">
        <v>26</v>
      </c>
      <c r="D100" s="122">
        <v>912.52</v>
      </c>
      <c r="E100" s="122">
        <v>0</v>
      </c>
      <c r="F100" s="122">
        <v>0</v>
      </c>
      <c r="G100" s="122">
        <v>0</v>
      </c>
      <c r="H100" s="96">
        <v>0</v>
      </c>
      <c r="I100" s="96">
        <v>0</v>
      </c>
      <c r="J100" s="96">
        <v>0</v>
      </c>
    </row>
    <row r="101" spans="1:10" ht="12.75" customHeight="1">
      <c r="A101" s="29"/>
      <c r="B101" s="13">
        <v>630</v>
      </c>
      <c r="C101" s="31" t="s">
        <v>27</v>
      </c>
      <c r="D101" s="122">
        <v>1369.75</v>
      </c>
      <c r="E101" s="122">
        <v>100</v>
      </c>
      <c r="F101" s="122">
        <v>500</v>
      </c>
      <c r="G101" s="122">
        <v>0</v>
      </c>
      <c r="H101" s="96">
        <v>0</v>
      </c>
      <c r="I101" s="96">
        <v>0</v>
      </c>
      <c r="J101" s="96">
        <v>0</v>
      </c>
    </row>
    <row r="102" spans="1:10" s="30" customFormat="1" ht="12.75" customHeight="1">
      <c r="A102" s="29" t="s">
        <v>80</v>
      </c>
      <c r="B102" s="13"/>
      <c r="C102" s="89" t="s">
        <v>81</v>
      </c>
      <c r="D102" s="121">
        <f>SUM(D103:D106)</f>
        <v>24495.91</v>
      </c>
      <c r="E102" s="121">
        <f>SUM(E103:E106)</f>
        <v>28600.13</v>
      </c>
      <c r="F102" s="121">
        <f t="shared" ref="F102" si="59">SUM(F103:F106)</f>
        <v>30600</v>
      </c>
      <c r="G102" s="121">
        <f>SUM(G103:G106)</f>
        <v>29593.16</v>
      </c>
      <c r="H102" s="95">
        <f t="shared" ref="H102" si="60">SUM(H103:H106)</f>
        <v>33100</v>
      </c>
      <c r="I102" s="95">
        <f t="shared" ref="I102:J102" si="61">SUM(I103:I106)</f>
        <v>33100</v>
      </c>
      <c r="J102" s="95">
        <f t="shared" si="61"/>
        <v>33100</v>
      </c>
    </row>
    <row r="103" spans="1:10" ht="12.75" customHeight="1">
      <c r="A103" s="161" t="s">
        <v>175</v>
      </c>
      <c r="B103" s="13">
        <v>610</v>
      </c>
      <c r="C103" s="31" t="s">
        <v>25</v>
      </c>
      <c r="D103" s="122">
        <v>19317.89</v>
      </c>
      <c r="E103" s="122">
        <v>20727.77</v>
      </c>
      <c r="F103" s="122">
        <v>22400</v>
      </c>
      <c r="G103" s="122">
        <v>22584.52</v>
      </c>
      <c r="H103" s="96">
        <v>25000</v>
      </c>
      <c r="I103" s="96">
        <v>25000</v>
      </c>
      <c r="J103" s="96">
        <v>25000</v>
      </c>
    </row>
    <row r="104" spans="1:10" ht="12.75" customHeight="1">
      <c r="A104" s="29"/>
      <c r="B104" s="13">
        <v>620</v>
      </c>
      <c r="C104" s="13" t="s">
        <v>26</v>
      </c>
      <c r="D104" s="122">
        <v>5078.0200000000004</v>
      </c>
      <c r="E104" s="122">
        <v>7597.36</v>
      </c>
      <c r="F104" s="122">
        <v>7800</v>
      </c>
      <c r="G104" s="122">
        <v>7008.64</v>
      </c>
      <c r="H104" s="96">
        <v>7700</v>
      </c>
      <c r="I104" s="96">
        <v>7700</v>
      </c>
      <c r="J104" s="96">
        <v>7700</v>
      </c>
    </row>
    <row r="105" spans="1:10" ht="12.75" customHeight="1">
      <c r="A105" s="29"/>
      <c r="B105" s="13">
        <v>630</v>
      </c>
      <c r="C105" s="31" t="s">
        <v>27</v>
      </c>
      <c r="D105" s="122">
        <v>0</v>
      </c>
      <c r="E105" s="122">
        <v>0</v>
      </c>
      <c r="F105" s="122">
        <v>300</v>
      </c>
      <c r="G105" s="122">
        <v>0</v>
      </c>
      <c r="H105" s="36">
        <v>300</v>
      </c>
      <c r="I105" s="37">
        <v>300</v>
      </c>
      <c r="J105" s="37">
        <v>300</v>
      </c>
    </row>
    <row r="106" spans="1:10" ht="12.75" customHeight="1">
      <c r="A106" s="29"/>
      <c r="B106" s="13">
        <v>640</v>
      </c>
      <c r="C106" s="31" t="s">
        <v>131</v>
      </c>
      <c r="D106" s="122">
        <v>100</v>
      </c>
      <c r="E106" s="122">
        <v>275</v>
      </c>
      <c r="F106" s="122">
        <v>100</v>
      </c>
      <c r="G106" s="122">
        <v>0</v>
      </c>
      <c r="H106" s="36">
        <v>100</v>
      </c>
      <c r="I106" s="37">
        <v>100</v>
      </c>
      <c r="J106" s="37">
        <v>100</v>
      </c>
    </row>
    <row r="107" spans="1:10" ht="12.75" customHeight="1">
      <c r="A107" s="29" t="s">
        <v>82</v>
      </c>
      <c r="B107" s="13"/>
      <c r="C107" s="93" t="s">
        <v>83</v>
      </c>
      <c r="D107" s="121">
        <f t="shared" ref="D107:J107" si="62">SUM(D108)</f>
        <v>0</v>
      </c>
      <c r="E107" s="121">
        <f>SUM(E108)</f>
        <v>73.5</v>
      </c>
      <c r="F107" s="121">
        <f t="shared" si="62"/>
        <v>100</v>
      </c>
      <c r="G107" s="121">
        <f>SUM(G108)</f>
        <v>64.7</v>
      </c>
      <c r="H107" s="91">
        <f t="shared" si="62"/>
        <v>100</v>
      </c>
      <c r="I107" s="91">
        <f t="shared" si="62"/>
        <v>100</v>
      </c>
      <c r="J107" s="91">
        <f t="shared" si="62"/>
        <v>100</v>
      </c>
    </row>
    <row r="108" spans="1:10" ht="12.75" customHeight="1">
      <c r="A108" s="29"/>
      <c r="B108" s="13">
        <v>630</v>
      </c>
      <c r="C108" s="31" t="s">
        <v>27</v>
      </c>
      <c r="D108" s="122">
        <v>0</v>
      </c>
      <c r="E108" s="122">
        <v>73.5</v>
      </c>
      <c r="F108" s="122">
        <v>100</v>
      </c>
      <c r="G108" s="122">
        <v>64.7</v>
      </c>
      <c r="H108" s="36">
        <v>100</v>
      </c>
      <c r="I108" s="37">
        <v>100</v>
      </c>
      <c r="J108" s="37">
        <v>100</v>
      </c>
    </row>
    <row r="109" spans="1:10" ht="12.75" customHeight="1">
      <c r="A109" s="163" t="s">
        <v>76</v>
      </c>
      <c r="B109" s="164"/>
      <c r="C109" s="165" t="s">
        <v>84</v>
      </c>
      <c r="D109" s="166">
        <f>SUM(D110:D112)</f>
        <v>286841</v>
      </c>
      <c r="E109" s="166">
        <f t="shared" ref="E109:J109" si="63">SUM(E110:E112)</f>
        <v>310313</v>
      </c>
      <c r="F109" s="166">
        <f t="shared" si="63"/>
        <v>287261</v>
      </c>
      <c r="G109" s="166">
        <f t="shared" si="63"/>
        <v>329604</v>
      </c>
      <c r="H109" s="166">
        <f t="shared" si="63"/>
        <v>303200</v>
      </c>
      <c r="I109" s="166">
        <f t="shared" si="63"/>
        <v>303200</v>
      </c>
      <c r="J109" s="166">
        <f t="shared" si="63"/>
        <v>168200</v>
      </c>
    </row>
    <row r="110" spans="1:10" s="41" customFormat="1" ht="12.75" customHeight="1">
      <c r="A110" s="163"/>
      <c r="B110" s="164"/>
      <c r="C110" s="167" t="s">
        <v>141</v>
      </c>
      <c r="D110" s="168">
        <v>112200</v>
      </c>
      <c r="E110" s="168">
        <v>116000</v>
      </c>
      <c r="F110" s="168">
        <v>136700</v>
      </c>
      <c r="G110" s="168">
        <v>143341</v>
      </c>
      <c r="H110" s="168">
        <v>136700</v>
      </c>
      <c r="I110" s="168">
        <v>136700</v>
      </c>
      <c r="J110" s="168">
        <v>136700</v>
      </c>
    </row>
    <row r="111" spans="1:10" s="41" customFormat="1" ht="12.75" customHeight="1">
      <c r="A111" s="163"/>
      <c r="B111" s="164"/>
      <c r="C111" s="167" t="s">
        <v>142</v>
      </c>
      <c r="D111" s="168">
        <v>163641</v>
      </c>
      <c r="E111" s="168">
        <v>169713</v>
      </c>
      <c r="F111" s="168">
        <v>134561</v>
      </c>
      <c r="G111" s="168">
        <v>148842</v>
      </c>
      <c r="H111" s="168">
        <v>150000</v>
      </c>
      <c r="I111" s="168">
        <v>150000</v>
      </c>
      <c r="J111" s="168">
        <v>15000</v>
      </c>
    </row>
    <row r="112" spans="1:10" s="41" customFormat="1" ht="12.75" customHeight="1">
      <c r="A112" s="163"/>
      <c r="B112" s="164"/>
      <c r="C112" s="167" t="s">
        <v>143</v>
      </c>
      <c r="D112" s="168">
        <v>11000</v>
      </c>
      <c r="E112" s="168">
        <v>24600</v>
      </c>
      <c r="F112" s="168">
        <v>16000</v>
      </c>
      <c r="G112" s="168">
        <v>37421</v>
      </c>
      <c r="H112" s="168">
        <v>16500</v>
      </c>
      <c r="I112" s="168">
        <v>16500</v>
      </c>
      <c r="J112" s="168">
        <v>16500</v>
      </c>
    </row>
    <row r="113" spans="1:10" s="28" customFormat="1" ht="12.75" customHeight="1">
      <c r="A113" s="35" t="s">
        <v>85</v>
      </c>
      <c r="B113" s="8"/>
      <c r="C113" s="8" t="s">
        <v>86</v>
      </c>
      <c r="D113" s="114">
        <f>SUM(D114+D116+D118+D120)</f>
        <v>8953.32</v>
      </c>
      <c r="E113" s="114">
        <f t="shared" ref="E113:J113" si="64">SUM(E114+E116+E118+E120)</f>
        <v>8678.1200000000008</v>
      </c>
      <c r="F113" s="114">
        <f t="shared" si="64"/>
        <v>6600</v>
      </c>
      <c r="G113" s="114">
        <f t="shared" si="64"/>
        <v>6748.71</v>
      </c>
      <c r="H113" s="114">
        <f t="shared" si="64"/>
        <v>7000</v>
      </c>
      <c r="I113" s="114">
        <f t="shared" si="64"/>
        <v>7000</v>
      </c>
      <c r="J113" s="114">
        <f t="shared" si="64"/>
        <v>7000</v>
      </c>
    </row>
    <row r="114" spans="1:10" s="28" customFormat="1" ht="12.75" customHeight="1">
      <c r="A114" s="29" t="s">
        <v>87</v>
      </c>
      <c r="B114" s="8"/>
      <c r="C114" s="93" t="s">
        <v>88</v>
      </c>
      <c r="D114" s="120">
        <f t="shared" ref="D114:J114" si="65">SUM(D115)</f>
        <v>0</v>
      </c>
      <c r="E114" s="120">
        <f>SUM(E115)</f>
        <v>500</v>
      </c>
      <c r="F114" s="120">
        <f t="shared" si="65"/>
        <v>500</v>
      </c>
      <c r="G114" s="120">
        <f>SUM(G115)</f>
        <v>500</v>
      </c>
      <c r="H114" s="90">
        <f t="shared" si="65"/>
        <v>500</v>
      </c>
      <c r="I114" s="90">
        <f t="shared" si="65"/>
        <v>500</v>
      </c>
      <c r="J114" s="90">
        <f t="shared" si="65"/>
        <v>500</v>
      </c>
    </row>
    <row r="115" spans="1:10" s="28" customFormat="1" ht="12.75" customHeight="1">
      <c r="A115" s="29"/>
      <c r="B115" s="13">
        <v>640</v>
      </c>
      <c r="C115" s="31" t="s">
        <v>132</v>
      </c>
      <c r="D115" s="115">
        <v>0</v>
      </c>
      <c r="E115" s="115">
        <v>500</v>
      </c>
      <c r="F115" s="115">
        <v>500</v>
      </c>
      <c r="G115" s="115">
        <v>500</v>
      </c>
      <c r="H115" s="15">
        <v>500</v>
      </c>
      <c r="I115" s="15">
        <v>500</v>
      </c>
      <c r="J115" s="15">
        <v>500</v>
      </c>
    </row>
    <row r="116" spans="1:10" s="28" customFormat="1" ht="12.75" customHeight="1">
      <c r="A116" s="29" t="s">
        <v>89</v>
      </c>
      <c r="B116" s="8"/>
      <c r="C116" s="89" t="s">
        <v>90</v>
      </c>
      <c r="D116" s="120">
        <f>SUM(D117)</f>
        <v>5258.39</v>
      </c>
      <c r="E116" s="120">
        <f>SUM(E117)</f>
        <v>6041.31</v>
      </c>
      <c r="F116" s="120">
        <f t="shared" ref="F116:J116" si="66">SUM(F117)</f>
        <v>4700</v>
      </c>
      <c r="G116" s="120">
        <f>SUM(G117)</f>
        <v>6248.71</v>
      </c>
      <c r="H116" s="94">
        <f t="shared" si="66"/>
        <v>6500</v>
      </c>
      <c r="I116" s="94">
        <f t="shared" si="66"/>
        <v>6500</v>
      </c>
      <c r="J116" s="94">
        <f t="shared" si="66"/>
        <v>6500</v>
      </c>
    </row>
    <row r="117" spans="1:10" s="28" customFormat="1" ht="12.75" customHeight="1">
      <c r="A117" s="35"/>
      <c r="B117" s="13">
        <v>640</v>
      </c>
      <c r="C117" s="31" t="s">
        <v>133</v>
      </c>
      <c r="D117" s="115">
        <v>5258.39</v>
      </c>
      <c r="E117" s="115">
        <v>6041.31</v>
      </c>
      <c r="F117" s="115">
        <v>4700</v>
      </c>
      <c r="G117" s="115">
        <v>6248.71</v>
      </c>
      <c r="H117" s="97">
        <v>6500</v>
      </c>
      <c r="I117" s="97">
        <v>6500</v>
      </c>
      <c r="J117" s="97">
        <v>6500</v>
      </c>
    </row>
    <row r="118" spans="1:10" s="30" customFormat="1" ht="12.75" customHeight="1">
      <c r="A118" s="29" t="s">
        <v>91</v>
      </c>
      <c r="B118" s="13"/>
      <c r="C118" s="89" t="s">
        <v>92</v>
      </c>
      <c r="D118" s="120">
        <f t="shared" ref="D118:J118" si="67">SUM(D119)</f>
        <v>223.5</v>
      </c>
      <c r="E118" s="120">
        <f>SUM(E119)</f>
        <v>0</v>
      </c>
      <c r="F118" s="120">
        <f t="shared" si="67"/>
        <v>1400</v>
      </c>
      <c r="G118" s="120">
        <f>SUM(G119)</f>
        <v>0</v>
      </c>
      <c r="H118" s="90">
        <f t="shared" si="67"/>
        <v>0</v>
      </c>
      <c r="I118" s="90">
        <f t="shared" si="67"/>
        <v>0</v>
      </c>
      <c r="J118" s="90">
        <f t="shared" si="67"/>
        <v>0</v>
      </c>
    </row>
    <row r="119" spans="1:10" ht="12.75" customHeight="1">
      <c r="A119" s="29"/>
      <c r="B119" s="13">
        <v>640</v>
      </c>
      <c r="C119" s="31" t="s">
        <v>134</v>
      </c>
      <c r="D119" s="115">
        <v>223.5</v>
      </c>
      <c r="E119" s="115">
        <v>0</v>
      </c>
      <c r="F119" s="115">
        <v>1400</v>
      </c>
      <c r="G119" s="115">
        <v>0</v>
      </c>
      <c r="H119" s="15">
        <v>0</v>
      </c>
      <c r="I119" s="15">
        <v>0</v>
      </c>
      <c r="J119" s="15">
        <v>0</v>
      </c>
    </row>
    <row r="120" spans="1:10" s="41" customFormat="1" ht="12.75" customHeight="1">
      <c r="A120" s="103" t="s">
        <v>138</v>
      </c>
      <c r="B120" s="104"/>
      <c r="C120" s="106" t="s">
        <v>139</v>
      </c>
      <c r="D120" s="121">
        <f t="shared" ref="D120:H120" si="68">SUM(D121:D122)</f>
        <v>3471.43</v>
      </c>
      <c r="E120" s="121">
        <f>SUM(E121:E122)</f>
        <v>2136.81</v>
      </c>
      <c r="F120" s="121">
        <f t="shared" ref="F120" si="69">SUM(F121:F122)</f>
        <v>0</v>
      </c>
      <c r="G120" s="121">
        <f>SUM(G121:G122)</f>
        <v>0</v>
      </c>
      <c r="H120" s="91">
        <f t="shared" si="68"/>
        <v>0</v>
      </c>
      <c r="I120" s="91">
        <f t="shared" ref="I120:J120" si="70">SUM(I121:I122)</f>
        <v>0</v>
      </c>
      <c r="J120" s="91">
        <f t="shared" si="70"/>
        <v>0</v>
      </c>
    </row>
    <row r="121" spans="1:10" s="41" customFormat="1" ht="12.75" customHeight="1">
      <c r="A121" s="103"/>
      <c r="B121" s="104">
        <v>610</v>
      </c>
      <c r="C121" s="105" t="s">
        <v>140</v>
      </c>
      <c r="D121" s="122">
        <v>2677.08</v>
      </c>
      <c r="E121" s="122">
        <v>1535.71</v>
      </c>
      <c r="F121" s="122">
        <v>0</v>
      </c>
      <c r="G121" s="122"/>
      <c r="H121" s="37">
        <v>0</v>
      </c>
      <c r="I121" s="37">
        <v>0</v>
      </c>
      <c r="J121" s="37">
        <v>0</v>
      </c>
    </row>
    <row r="122" spans="1:10" s="41" customFormat="1" ht="12.75" customHeight="1">
      <c r="A122" s="103"/>
      <c r="B122" s="104">
        <v>620</v>
      </c>
      <c r="C122" s="105" t="s">
        <v>26</v>
      </c>
      <c r="D122" s="122">
        <v>794.35</v>
      </c>
      <c r="E122" s="122">
        <v>601.1</v>
      </c>
      <c r="F122" s="122">
        <v>0</v>
      </c>
      <c r="G122" s="122"/>
      <c r="H122" s="37">
        <v>0</v>
      </c>
      <c r="I122" s="37">
        <v>0</v>
      </c>
      <c r="J122" s="37">
        <v>0</v>
      </c>
    </row>
    <row r="123" spans="1:10" ht="12.75" customHeight="1">
      <c r="A123" s="153"/>
      <c r="B123" s="147"/>
      <c r="C123" s="146"/>
      <c r="D123" s="154"/>
      <c r="E123" s="154"/>
      <c r="F123" s="154"/>
      <c r="G123" s="154"/>
      <c r="H123" s="154"/>
      <c r="I123" s="154"/>
      <c r="J123" s="154"/>
    </row>
    <row r="124" spans="1:10" ht="12.75" customHeight="1">
      <c r="A124" s="99"/>
      <c r="B124" s="100"/>
      <c r="C124" s="21" t="s">
        <v>93</v>
      </c>
      <c r="D124" s="40">
        <f>SUM(D33+D53+D56+D59+D66+D74+D83+D85+D97+D113)</f>
        <v>608496.92999999982</v>
      </c>
      <c r="E124" s="40">
        <f t="shared" ref="E124:J124" si="71">SUM(E33+E53+E56+E59+E66+E74+E83+E85+E97+E113)</f>
        <v>636394.88</v>
      </c>
      <c r="F124" s="40">
        <f>SUM(F33+F53+F56+F59+F66+F74+F83+F85+F97+F113)</f>
        <v>622221</v>
      </c>
      <c r="G124" s="40">
        <f>SUM(G33+G53+G56+G59+G66+G74+G83+G85+G97+G113)</f>
        <v>715753.19</v>
      </c>
      <c r="H124" s="40">
        <f t="shared" si="71"/>
        <v>656990</v>
      </c>
      <c r="I124" s="40">
        <f t="shared" ref="I124" si="72">SUM(I33+I53+I56+I59+I66+I74+I83+I85+I97+I113)</f>
        <v>655190</v>
      </c>
      <c r="J124" s="40">
        <f t="shared" si="71"/>
        <v>515190</v>
      </c>
    </row>
  </sheetData>
  <printOptions horizontalCentered="1"/>
  <pageMargins left="0.70833333333333304" right="0.78749999999999998" top="0.62986111111111098" bottom="0.72708333333333297" header="0.51180555555555496" footer="0.62986111111111098"/>
  <pageSetup paperSize="9" orientation="landscape" useFirstPageNumber="1" r:id="rId1"/>
  <headerFooter>
    <oddFooter>&amp;C&amp;7&amp;P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60"/>
  <sheetViews>
    <sheetView topLeftCell="A43" workbookViewId="0">
      <selection activeCell="J60" sqref="J60"/>
    </sheetView>
  </sheetViews>
  <sheetFormatPr defaultRowHeight="13.2"/>
  <cols>
    <col min="1" max="2" width="10.44140625" customWidth="1"/>
    <col min="3" max="3" width="29.44140625" customWidth="1"/>
    <col min="4" max="4" width="11.44140625" style="118" customWidth="1"/>
    <col min="5" max="7" width="11.44140625" style="41" customWidth="1"/>
    <col min="8" max="8" width="11.44140625" customWidth="1"/>
    <col min="9" max="10" width="11.44140625" style="41" customWidth="1"/>
    <col min="11" max="1025" width="11.44140625" customWidth="1"/>
  </cols>
  <sheetData>
    <row r="1" spans="1:11" ht="17.399999999999999">
      <c r="A1" s="123" t="s">
        <v>0</v>
      </c>
      <c r="B1" s="112"/>
      <c r="C1" s="112"/>
      <c r="D1" s="112"/>
      <c r="E1" s="112"/>
      <c r="F1" s="124"/>
      <c r="G1" s="112"/>
      <c r="H1" s="124"/>
      <c r="I1" s="124"/>
      <c r="J1" s="124" t="s">
        <v>177</v>
      </c>
      <c r="K1" s="118"/>
    </row>
    <row r="2" spans="1:11">
      <c r="A2" s="112"/>
      <c r="B2" s="112"/>
      <c r="C2" s="112"/>
      <c r="D2" s="112"/>
      <c r="E2" s="112"/>
      <c r="F2" s="118"/>
      <c r="G2" s="112"/>
      <c r="H2" s="118"/>
      <c r="I2" s="118"/>
      <c r="J2" s="118"/>
      <c r="K2" s="118"/>
    </row>
    <row r="3" spans="1:11" ht="15.6">
      <c r="A3" s="5" t="s">
        <v>94</v>
      </c>
      <c r="B3" s="4"/>
      <c r="C3" s="4"/>
    </row>
    <row r="5" spans="1:11" ht="12.75" customHeight="1">
      <c r="A5" s="6" t="s">
        <v>95</v>
      </c>
      <c r="B5" s="4"/>
      <c r="C5" s="4"/>
      <c r="D5" s="112"/>
      <c r="E5" s="42"/>
      <c r="G5" s="42"/>
    </row>
    <row r="6" spans="1:11" ht="12.75" customHeight="1">
      <c r="A6" s="4"/>
      <c r="B6" s="4"/>
      <c r="C6" s="4"/>
      <c r="D6" s="113"/>
      <c r="E6" s="44"/>
      <c r="F6" s="44"/>
      <c r="G6" s="44"/>
      <c r="H6" s="7" t="s">
        <v>3</v>
      </c>
      <c r="I6" s="44" t="s">
        <v>3</v>
      </c>
      <c r="J6" s="44" t="s">
        <v>3</v>
      </c>
    </row>
    <row r="7" spans="1:11" ht="12.75" customHeight="1">
      <c r="A7" s="131" t="s">
        <v>4</v>
      </c>
      <c r="B7" s="131"/>
      <c r="C7" s="131" t="s">
        <v>8</v>
      </c>
      <c r="D7" s="129" t="s">
        <v>5</v>
      </c>
      <c r="E7" s="131" t="s">
        <v>5</v>
      </c>
      <c r="F7" s="132" t="s">
        <v>6</v>
      </c>
      <c r="G7" s="131" t="s">
        <v>5</v>
      </c>
      <c r="H7" s="132" t="s">
        <v>6</v>
      </c>
      <c r="I7" s="132" t="s">
        <v>6</v>
      </c>
      <c r="J7" s="132" t="s">
        <v>6</v>
      </c>
    </row>
    <row r="8" spans="1:11" ht="12.75" customHeight="1">
      <c r="A8" s="134" t="s">
        <v>7</v>
      </c>
      <c r="B8" s="134" t="s">
        <v>7</v>
      </c>
      <c r="C8" s="134"/>
      <c r="D8" s="133" t="s">
        <v>9</v>
      </c>
      <c r="E8" s="135" t="s">
        <v>10</v>
      </c>
      <c r="F8" s="136" t="s">
        <v>10</v>
      </c>
      <c r="G8" s="135" t="s">
        <v>10</v>
      </c>
      <c r="H8" s="136" t="s">
        <v>10</v>
      </c>
      <c r="I8" s="136" t="s">
        <v>10</v>
      </c>
      <c r="J8" s="136" t="s">
        <v>10</v>
      </c>
    </row>
    <row r="9" spans="1:11" ht="12.75" customHeight="1">
      <c r="A9" s="139"/>
      <c r="B9" s="139"/>
      <c r="C9" s="139"/>
      <c r="D9" s="151">
        <v>2021</v>
      </c>
      <c r="E9" s="152">
        <v>2022</v>
      </c>
      <c r="F9" s="136">
        <v>2023</v>
      </c>
      <c r="G9" s="152">
        <v>2023</v>
      </c>
      <c r="H9" s="136">
        <v>2024</v>
      </c>
      <c r="I9" s="136">
        <v>2025</v>
      </c>
      <c r="J9" s="136">
        <v>2026</v>
      </c>
    </row>
    <row r="10" spans="1:11" s="28" customFormat="1" ht="12.75" customHeight="1">
      <c r="A10" s="8">
        <v>200</v>
      </c>
      <c r="B10" s="8"/>
      <c r="C10" s="8" t="s">
        <v>12</v>
      </c>
      <c r="D10" s="157">
        <f t="shared" ref="D10:J10" si="0">SUM(D11)</f>
        <v>3982</v>
      </c>
      <c r="E10" s="157">
        <f t="shared" si="0"/>
        <v>0</v>
      </c>
      <c r="F10" s="157">
        <f t="shared" si="0"/>
        <v>0</v>
      </c>
      <c r="G10" s="157">
        <f t="shared" si="0"/>
        <v>30819.1</v>
      </c>
      <c r="H10" s="158">
        <f t="shared" si="0"/>
        <v>1000</v>
      </c>
      <c r="I10" s="158">
        <f t="shared" si="0"/>
        <v>0</v>
      </c>
      <c r="J10" s="158">
        <f t="shared" si="0"/>
        <v>0</v>
      </c>
    </row>
    <row r="11" spans="1:11" ht="12.75" customHeight="1">
      <c r="A11" s="16"/>
      <c r="B11" s="20">
        <v>230</v>
      </c>
      <c r="C11" s="20" t="s">
        <v>159</v>
      </c>
      <c r="D11" s="156">
        <v>3982</v>
      </c>
      <c r="E11" s="156">
        <v>0</v>
      </c>
      <c r="F11" s="156">
        <v>0</v>
      </c>
      <c r="G11" s="156">
        <v>30819.1</v>
      </c>
      <c r="H11" s="159">
        <v>1000</v>
      </c>
      <c r="I11" s="159">
        <v>0</v>
      </c>
      <c r="J11" s="159">
        <v>0</v>
      </c>
    </row>
    <row r="12" spans="1:11" s="28" customFormat="1" ht="12.75" customHeight="1">
      <c r="A12" s="8">
        <v>300</v>
      </c>
      <c r="B12" s="8"/>
      <c r="C12" s="8" t="s">
        <v>15</v>
      </c>
      <c r="D12" s="157">
        <f t="shared" ref="D12:J12" si="1">SUM(D13)</f>
        <v>0</v>
      </c>
      <c r="E12" s="157">
        <f t="shared" si="1"/>
        <v>0</v>
      </c>
      <c r="F12" s="157">
        <f t="shared" si="1"/>
        <v>0</v>
      </c>
      <c r="G12" s="157">
        <f t="shared" si="1"/>
        <v>25000</v>
      </c>
      <c r="H12" s="157">
        <f t="shared" si="1"/>
        <v>364975</v>
      </c>
      <c r="I12" s="157">
        <f t="shared" si="1"/>
        <v>0</v>
      </c>
      <c r="J12" s="157">
        <f t="shared" si="1"/>
        <v>0</v>
      </c>
    </row>
    <row r="13" spans="1:11" ht="12.75" customHeight="1">
      <c r="A13" s="16"/>
      <c r="B13" s="20">
        <v>320</v>
      </c>
      <c r="C13" s="20" t="s">
        <v>96</v>
      </c>
      <c r="D13" s="156">
        <f>SUM(D14:D15)</f>
        <v>0</v>
      </c>
      <c r="E13" s="156">
        <f>SUM(E14:E15)</f>
        <v>0</v>
      </c>
      <c r="F13" s="156">
        <f>SUM(F14:F15)</f>
        <v>0</v>
      </c>
      <c r="G13" s="156">
        <v>25000</v>
      </c>
      <c r="H13" s="156">
        <f>SUM(H14:H15)</f>
        <v>364975</v>
      </c>
      <c r="I13" s="156">
        <f>SUM(I14:I15)</f>
        <v>0</v>
      </c>
      <c r="J13" s="156">
        <f>SUM(J14:J15)</f>
        <v>0</v>
      </c>
    </row>
    <row r="14" spans="1:11" s="41" customFormat="1" ht="12.75" customHeight="1">
      <c r="A14" s="11"/>
      <c r="B14" s="104"/>
      <c r="C14" s="104" t="s">
        <v>185</v>
      </c>
      <c r="D14" s="156">
        <v>0</v>
      </c>
      <c r="E14" s="156">
        <v>0</v>
      </c>
      <c r="F14" s="169">
        <v>0</v>
      </c>
      <c r="G14" s="156">
        <v>0</v>
      </c>
      <c r="H14" s="107">
        <v>32000</v>
      </c>
      <c r="I14" s="107">
        <v>0</v>
      </c>
      <c r="J14" s="107">
        <v>0</v>
      </c>
    </row>
    <row r="15" spans="1:11" s="41" customFormat="1" ht="12.75" customHeight="1">
      <c r="A15" s="11"/>
      <c r="B15" s="104"/>
      <c r="C15" s="104" t="s">
        <v>145</v>
      </c>
      <c r="D15" s="156">
        <v>0</v>
      </c>
      <c r="E15" s="156">
        <v>0</v>
      </c>
      <c r="F15" s="169">
        <v>0</v>
      </c>
      <c r="G15" s="156">
        <v>0</v>
      </c>
      <c r="H15" s="107">
        <v>332975</v>
      </c>
      <c r="I15" s="107">
        <v>0</v>
      </c>
      <c r="J15" s="107">
        <v>0</v>
      </c>
    </row>
    <row r="16" spans="1:11" ht="12.75" customHeight="1">
      <c r="A16" s="148"/>
      <c r="B16" s="148"/>
      <c r="C16" s="148"/>
      <c r="D16" s="148"/>
      <c r="E16" s="148"/>
      <c r="F16" s="148"/>
      <c r="G16" s="148"/>
      <c r="H16" s="148"/>
      <c r="I16" s="148"/>
      <c r="J16" s="148"/>
    </row>
    <row r="17" spans="1:10" ht="12.75" customHeight="1">
      <c r="A17" s="16"/>
      <c r="B17" s="16"/>
      <c r="C17" s="21" t="s">
        <v>97</v>
      </c>
      <c r="D17" s="157">
        <f t="shared" ref="D17:J17" si="2">SUM(D10+D12)</f>
        <v>3982</v>
      </c>
      <c r="E17" s="160">
        <f t="shared" si="2"/>
        <v>0</v>
      </c>
      <c r="F17" s="116">
        <f t="shared" si="2"/>
        <v>0</v>
      </c>
      <c r="G17" s="160">
        <f t="shared" si="2"/>
        <v>55819.1</v>
      </c>
      <c r="H17" s="40">
        <f t="shared" si="2"/>
        <v>365975</v>
      </c>
      <c r="I17" s="40">
        <f t="shared" si="2"/>
        <v>0</v>
      </c>
      <c r="J17" s="40">
        <f t="shared" si="2"/>
        <v>0</v>
      </c>
    </row>
    <row r="18" spans="1:10" ht="12.75" customHeight="1"/>
    <row r="19" spans="1:10" ht="12.75" customHeight="1"/>
    <row r="20" spans="1:10" ht="12.75" customHeight="1">
      <c r="A20" s="6" t="s">
        <v>98</v>
      </c>
      <c r="D20" s="112"/>
      <c r="E20" s="42"/>
      <c r="G20" s="42"/>
    </row>
    <row r="21" spans="1:10" ht="12.75" customHeight="1">
      <c r="A21" s="43"/>
      <c r="D21" s="113"/>
      <c r="E21" s="44"/>
      <c r="F21" s="44"/>
      <c r="G21" s="44"/>
      <c r="H21" s="7" t="s">
        <v>3</v>
      </c>
      <c r="I21" s="44" t="s">
        <v>3</v>
      </c>
      <c r="J21" s="44" t="s">
        <v>3</v>
      </c>
    </row>
    <row r="22" spans="1:10" ht="12.75" customHeight="1">
      <c r="A22" s="142" t="s">
        <v>19</v>
      </c>
      <c r="B22" s="130" t="s">
        <v>4</v>
      </c>
      <c r="C22" s="131" t="s">
        <v>8</v>
      </c>
      <c r="D22" s="129" t="s">
        <v>5</v>
      </c>
      <c r="E22" s="131" t="s">
        <v>5</v>
      </c>
      <c r="F22" s="132" t="s">
        <v>6</v>
      </c>
      <c r="G22" s="131" t="s">
        <v>5</v>
      </c>
      <c r="H22" s="132" t="s">
        <v>6</v>
      </c>
      <c r="I22" s="132" t="s">
        <v>6</v>
      </c>
      <c r="J22" s="132" t="s">
        <v>6</v>
      </c>
    </row>
    <row r="23" spans="1:10" ht="12.75" customHeight="1">
      <c r="A23" s="143" t="s">
        <v>20</v>
      </c>
      <c r="B23" s="144" t="s">
        <v>7</v>
      </c>
      <c r="C23" s="134"/>
      <c r="D23" s="133" t="s">
        <v>9</v>
      </c>
      <c r="E23" s="135" t="s">
        <v>10</v>
      </c>
      <c r="F23" s="136" t="s">
        <v>10</v>
      </c>
      <c r="G23" s="135" t="s">
        <v>10</v>
      </c>
      <c r="H23" s="136" t="s">
        <v>10</v>
      </c>
      <c r="I23" s="136" t="s">
        <v>10</v>
      </c>
      <c r="J23" s="136" t="s">
        <v>10</v>
      </c>
    </row>
    <row r="24" spans="1:10" ht="12.75" customHeight="1">
      <c r="A24" s="145"/>
      <c r="B24" s="138" t="s">
        <v>7</v>
      </c>
      <c r="C24" s="139"/>
      <c r="D24" s="151">
        <v>2021</v>
      </c>
      <c r="E24" s="141">
        <v>2022</v>
      </c>
      <c r="F24" s="141">
        <v>2023</v>
      </c>
      <c r="G24" s="141">
        <v>2023</v>
      </c>
      <c r="H24" s="141">
        <v>2024</v>
      </c>
      <c r="I24" s="141">
        <v>2025</v>
      </c>
      <c r="J24" s="141">
        <v>2026</v>
      </c>
    </row>
    <row r="25" spans="1:10" ht="12.75" customHeight="1">
      <c r="A25" s="24" t="s">
        <v>21</v>
      </c>
      <c r="B25" s="17">
        <v>700</v>
      </c>
      <c r="C25" s="26" t="s">
        <v>22</v>
      </c>
      <c r="D25" s="125">
        <f t="shared" ref="D25:J26" si="3">SUM(D26)</f>
        <v>0</v>
      </c>
      <c r="E25" s="125">
        <f t="shared" si="3"/>
        <v>0</v>
      </c>
      <c r="F25" s="125">
        <f t="shared" si="3"/>
        <v>0</v>
      </c>
      <c r="G25" s="125">
        <f t="shared" si="3"/>
        <v>0</v>
      </c>
      <c r="H25" s="125">
        <f t="shared" si="3"/>
        <v>0</v>
      </c>
      <c r="I25" s="125">
        <f t="shared" si="3"/>
        <v>0</v>
      </c>
      <c r="J25" s="125">
        <f t="shared" si="3"/>
        <v>0</v>
      </c>
    </row>
    <row r="26" spans="1:10" ht="12.75" customHeight="1">
      <c r="A26" s="29" t="s">
        <v>23</v>
      </c>
      <c r="B26" s="46"/>
      <c r="C26" s="89" t="s">
        <v>24</v>
      </c>
      <c r="D26" s="126">
        <f t="shared" si="3"/>
        <v>0</v>
      </c>
      <c r="E26" s="126">
        <f t="shared" si="3"/>
        <v>0</v>
      </c>
      <c r="F26" s="126">
        <f t="shared" si="3"/>
        <v>0</v>
      </c>
      <c r="G26" s="126">
        <f t="shared" si="3"/>
        <v>0</v>
      </c>
      <c r="H26" s="126">
        <f t="shared" si="3"/>
        <v>0</v>
      </c>
      <c r="I26" s="126">
        <f t="shared" si="3"/>
        <v>0</v>
      </c>
      <c r="J26" s="126">
        <f t="shared" si="3"/>
        <v>0</v>
      </c>
    </row>
    <row r="27" spans="1:10" ht="12.75" customHeight="1">
      <c r="A27" s="48"/>
      <c r="B27" s="49">
        <v>710</v>
      </c>
      <c r="C27" s="50" t="s">
        <v>147</v>
      </c>
      <c r="D27" s="127">
        <v>0</v>
      </c>
      <c r="E27" s="127">
        <v>0</v>
      </c>
      <c r="F27" s="127">
        <v>0</v>
      </c>
      <c r="G27" s="127">
        <v>0</v>
      </c>
      <c r="H27" s="47">
        <v>0</v>
      </c>
      <c r="I27" s="47">
        <v>0</v>
      </c>
      <c r="J27" s="47">
        <v>0</v>
      </c>
    </row>
    <row r="28" spans="1:10" ht="12.75" customHeight="1">
      <c r="A28" s="35" t="s">
        <v>37</v>
      </c>
      <c r="B28" s="13"/>
      <c r="C28" s="8" t="s">
        <v>38</v>
      </c>
      <c r="D28" s="125">
        <f t="shared" ref="D28:J29" si="4">SUM(D29)</f>
        <v>0</v>
      </c>
      <c r="E28" s="125">
        <f t="shared" si="4"/>
        <v>0</v>
      </c>
      <c r="F28" s="125">
        <f t="shared" si="4"/>
        <v>0</v>
      </c>
      <c r="G28" s="125">
        <f t="shared" si="4"/>
        <v>0</v>
      </c>
      <c r="H28" s="45">
        <f t="shared" si="4"/>
        <v>0</v>
      </c>
      <c r="I28" s="45">
        <f t="shared" si="4"/>
        <v>0</v>
      </c>
      <c r="J28" s="45">
        <f t="shared" si="4"/>
        <v>0</v>
      </c>
    </row>
    <row r="29" spans="1:10" ht="12.75" customHeight="1">
      <c r="A29" s="29" t="s">
        <v>39</v>
      </c>
      <c r="B29" s="13"/>
      <c r="C29" s="89" t="s">
        <v>40</v>
      </c>
      <c r="D29" s="126">
        <f t="shared" si="4"/>
        <v>0</v>
      </c>
      <c r="E29" s="126">
        <f t="shared" si="4"/>
        <v>0</v>
      </c>
      <c r="F29" s="126">
        <f t="shared" si="4"/>
        <v>0</v>
      </c>
      <c r="G29" s="126">
        <f t="shared" si="4"/>
        <v>0</v>
      </c>
      <c r="H29" s="126">
        <f t="shared" si="4"/>
        <v>0</v>
      </c>
      <c r="I29" s="126">
        <f t="shared" si="4"/>
        <v>0</v>
      </c>
      <c r="J29" s="126">
        <f t="shared" si="4"/>
        <v>0</v>
      </c>
    </row>
    <row r="30" spans="1:10" ht="12.75" customHeight="1">
      <c r="A30" s="48"/>
      <c r="B30" s="49">
        <v>710</v>
      </c>
      <c r="C30" s="50" t="s">
        <v>99</v>
      </c>
      <c r="D30" s="127">
        <v>0</v>
      </c>
      <c r="E30" s="127">
        <v>0</v>
      </c>
      <c r="F30" s="127">
        <v>0</v>
      </c>
      <c r="G30" s="127">
        <v>0</v>
      </c>
      <c r="H30" s="47">
        <v>0</v>
      </c>
      <c r="I30" s="47">
        <v>0</v>
      </c>
      <c r="J30" s="47">
        <v>0</v>
      </c>
    </row>
    <row r="31" spans="1:10" ht="12.75" customHeight="1">
      <c r="A31" s="51" t="s">
        <v>41</v>
      </c>
      <c r="B31" s="46"/>
      <c r="C31" s="8" t="s">
        <v>42</v>
      </c>
      <c r="D31" s="125">
        <f t="shared" ref="D31:J32" si="5">SUM(D32)</f>
        <v>0</v>
      </c>
      <c r="E31" s="125">
        <f t="shared" si="5"/>
        <v>4883.8100000000004</v>
      </c>
      <c r="F31" s="125">
        <f t="shared" si="5"/>
        <v>0</v>
      </c>
      <c r="G31" s="125">
        <f t="shared" si="5"/>
        <v>0</v>
      </c>
      <c r="H31" s="125">
        <f t="shared" si="5"/>
        <v>0</v>
      </c>
      <c r="I31" s="125">
        <f t="shared" si="5"/>
        <v>0</v>
      </c>
      <c r="J31" s="125">
        <f t="shared" si="5"/>
        <v>0</v>
      </c>
    </row>
    <row r="32" spans="1:10" ht="12.75" customHeight="1">
      <c r="A32" s="52" t="s">
        <v>43</v>
      </c>
      <c r="B32" s="13"/>
      <c r="C32" s="89" t="s">
        <v>44</v>
      </c>
      <c r="D32" s="126">
        <f t="shared" si="5"/>
        <v>0</v>
      </c>
      <c r="E32" s="126">
        <f t="shared" si="5"/>
        <v>4883.8100000000004</v>
      </c>
      <c r="F32" s="126">
        <f t="shared" si="5"/>
        <v>0</v>
      </c>
      <c r="G32" s="126">
        <f t="shared" si="5"/>
        <v>0</v>
      </c>
      <c r="H32" s="126">
        <f t="shared" si="5"/>
        <v>0</v>
      </c>
      <c r="I32" s="126">
        <f t="shared" si="5"/>
        <v>0</v>
      </c>
      <c r="J32" s="126">
        <f t="shared" si="5"/>
        <v>0</v>
      </c>
    </row>
    <row r="33" spans="1:10" ht="12.75" customHeight="1">
      <c r="A33" s="29"/>
      <c r="B33" s="49">
        <v>710</v>
      </c>
      <c r="C33" s="50" t="s">
        <v>144</v>
      </c>
      <c r="D33" s="127">
        <v>0</v>
      </c>
      <c r="E33" s="127">
        <v>4883.8100000000004</v>
      </c>
      <c r="F33" s="127">
        <v>0</v>
      </c>
      <c r="G33" s="127">
        <v>0</v>
      </c>
      <c r="H33" s="47">
        <v>0</v>
      </c>
      <c r="I33" s="47">
        <v>0</v>
      </c>
      <c r="J33" s="47">
        <v>0</v>
      </c>
    </row>
    <row r="34" spans="1:10" s="28" customFormat="1" ht="12.75" customHeight="1">
      <c r="A34" s="24" t="s">
        <v>45</v>
      </c>
      <c r="B34" s="53"/>
      <c r="C34" s="26" t="s">
        <v>46</v>
      </c>
      <c r="D34" s="114">
        <f>SUM(D35+D37)</f>
        <v>0</v>
      </c>
      <c r="E34" s="114">
        <f t="shared" ref="E34:G34" si="6">SUM(E35+E37)</f>
        <v>0</v>
      </c>
      <c r="F34" s="114">
        <f t="shared" ref="F34:H34" si="7">SUM(F35+F37)</f>
        <v>0</v>
      </c>
      <c r="G34" s="114">
        <f t="shared" si="6"/>
        <v>6398</v>
      </c>
      <c r="H34" s="114">
        <f t="shared" si="7"/>
        <v>0</v>
      </c>
      <c r="I34" s="114">
        <f t="shared" ref="I34:J34" si="8">SUM(I35+I37)</f>
        <v>0</v>
      </c>
      <c r="J34" s="114">
        <f t="shared" si="8"/>
        <v>0</v>
      </c>
    </row>
    <row r="35" spans="1:10" s="30" customFormat="1" ht="12.75" customHeight="1">
      <c r="A35" s="29" t="s">
        <v>49</v>
      </c>
      <c r="B35" s="54"/>
      <c r="C35" s="89" t="s">
        <v>50</v>
      </c>
      <c r="D35" s="120">
        <f>SUM(D36)</f>
        <v>0</v>
      </c>
      <c r="E35" s="120">
        <f t="shared" ref="E35:J35" si="9">SUM(E36)</f>
        <v>0</v>
      </c>
      <c r="F35" s="120">
        <f t="shared" si="9"/>
        <v>0</v>
      </c>
      <c r="G35" s="120">
        <f t="shared" si="9"/>
        <v>6398</v>
      </c>
      <c r="H35" s="120">
        <f t="shared" si="9"/>
        <v>0</v>
      </c>
      <c r="I35" s="120">
        <f t="shared" si="9"/>
        <v>0</v>
      </c>
      <c r="J35" s="120">
        <f t="shared" si="9"/>
        <v>0</v>
      </c>
    </row>
    <row r="36" spans="1:10" ht="12.75" customHeight="1">
      <c r="A36" s="29"/>
      <c r="B36" s="49">
        <v>710</v>
      </c>
      <c r="C36" s="50" t="s">
        <v>99</v>
      </c>
      <c r="D36" s="115">
        <v>0</v>
      </c>
      <c r="E36" s="115">
        <v>0</v>
      </c>
      <c r="F36" s="115">
        <v>0</v>
      </c>
      <c r="G36" s="115">
        <v>6398</v>
      </c>
      <c r="H36" s="14">
        <v>0</v>
      </c>
      <c r="I36" s="15">
        <v>0</v>
      </c>
      <c r="J36" s="15">
        <v>0</v>
      </c>
    </row>
    <row r="37" spans="1:10" s="30" customFormat="1" ht="12.75" customHeight="1">
      <c r="A37" s="29" t="s">
        <v>100</v>
      </c>
      <c r="B37" s="49"/>
      <c r="C37" s="92" t="s">
        <v>101</v>
      </c>
      <c r="D37" s="120">
        <f>SUM(D38)</f>
        <v>0</v>
      </c>
      <c r="E37" s="120">
        <f t="shared" ref="E37:J37" si="10">SUM(E38)</f>
        <v>0</v>
      </c>
      <c r="F37" s="120">
        <f t="shared" si="10"/>
        <v>0</v>
      </c>
      <c r="G37" s="120">
        <f t="shared" si="10"/>
        <v>0</v>
      </c>
      <c r="H37" s="120">
        <f t="shared" si="10"/>
        <v>0</v>
      </c>
      <c r="I37" s="120">
        <f t="shared" si="10"/>
        <v>0</v>
      </c>
      <c r="J37" s="120">
        <f t="shared" si="10"/>
        <v>0</v>
      </c>
    </row>
    <row r="38" spans="1:10" ht="12.75" customHeight="1">
      <c r="A38" s="29"/>
      <c r="B38" s="49">
        <v>710</v>
      </c>
      <c r="C38" s="50" t="s">
        <v>99</v>
      </c>
      <c r="D38" s="115">
        <v>0</v>
      </c>
      <c r="E38" s="115">
        <v>0</v>
      </c>
      <c r="F38" s="115">
        <v>0</v>
      </c>
      <c r="G38" s="115">
        <v>0</v>
      </c>
      <c r="H38" s="14">
        <v>0</v>
      </c>
      <c r="I38" s="15">
        <v>0</v>
      </c>
      <c r="J38" s="15">
        <v>0</v>
      </c>
    </row>
    <row r="39" spans="1:10" ht="12.75" customHeight="1">
      <c r="A39" s="35" t="s">
        <v>51</v>
      </c>
      <c r="B39" s="55"/>
      <c r="C39" s="8" t="s">
        <v>52</v>
      </c>
      <c r="D39" s="119">
        <f t="shared" ref="D39:H39" si="11">SUM(D40+D42)</f>
        <v>8524.16</v>
      </c>
      <c r="E39" s="119">
        <f t="shared" ref="E39:G39" si="12">SUM(E40+E42)</f>
        <v>0</v>
      </c>
      <c r="F39" s="119">
        <f t="shared" ref="F39" si="13">SUM(F40+F42)</f>
        <v>0</v>
      </c>
      <c r="G39" s="119">
        <f t="shared" si="12"/>
        <v>1000</v>
      </c>
      <c r="H39" s="27">
        <f t="shared" si="11"/>
        <v>0</v>
      </c>
      <c r="I39" s="56">
        <f t="shared" ref="I39:J39" si="14">SUM(I40+I42)</f>
        <v>293959</v>
      </c>
      <c r="J39" s="56">
        <f t="shared" si="14"/>
        <v>42000</v>
      </c>
    </row>
    <row r="40" spans="1:10" s="30" customFormat="1" ht="12.75" customHeight="1">
      <c r="A40" s="29" t="s">
        <v>53</v>
      </c>
      <c r="B40" s="13"/>
      <c r="C40" s="89" t="s">
        <v>54</v>
      </c>
      <c r="D40" s="120">
        <f t="shared" ref="D40:J40" si="15">SUM(D41)</f>
        <v>0</v>
      </c>
      <c r="E40" s="120">
        <f t="shared" si="15"/>
        <v>0</v>
      </c>
      <c r="F40" s="120">
        <f t="shared" si="15"/>
        <v>0</v>
      </c>
      <c r="G40" s="120">
        <f t="shared" si="15"/>
        <v>0</v>
      </c>
      <c r="H40" s="90">
        <f t="shared" si="15"/>
        <v>0</v>
      </c>
      <c r="I40" s="90">
        <f t="shared" si="15"/>
        <v>0</v>
      </c>
      <c r="J40" s="90">
        <f t="shared" si="15"/>
        <v>0</v>
      </c>
    </row>
    <row r="41" spans="1:10" ht="12.75" customHeight="1">
      <c r="A41" s="29"/>
      <c r="B41" s="49">
        <v>710</v>
      </c>
      <c r="C41" s="50" t="s">
        <v>99</v>
      </c>
      <c r="D41" s="115">
        <v>0</v>
      </c>
      <c r="E41" s="115">
        <v>0</v>
      </c>
      <c r="F41" s="115">
        <v>0</v>
      </c>
      <c r="G41" s="115">
        <v>0</v>
      </c>
      <c r="H41" s="14">
        <v>0</v>
      </c>
      <c r="I41" s="15">
        <v>0</v>
      </c>
      <c r="J41" s="15">
        <v>0</v>
      </c>
    </row>
    <row r="42" spans="1:10" ht="12.75" customHeight="1">
      <c r="A42" s="29" t="s">
        <v>55</v>
      </c>
      <c r="B42" s="13"/>
      <c r="C42" s="89" t="s">
        <v>56</v>
      </c>
      <c r="D42" s="120">
        <f t="shared" ref="D42:J42" si="16">SUM(D43)</f>
        <v>8524.16</v>
      </c>
      <c r="E42" s="120">
        <f t="shared" si="16"/>
        <v>0</v>
      </c>
      <c r="F42" s="120">
        <f t="shared" si="16"/>
        <v>0</v>
      </c>
      <c r="G42" s="120">
        <f t="shared" si="16"/>
        <v>1000</v>
      </c>
      <c r="H42" s="90">
        <f t="shared" si="16"/>
        <v>0</v>
      </c>
      <c r="I42" s="90">
        <f t="shared" si="16"/>
        <v>293959</v>
      </c>
      <c r="J42" s="90">
        <f t="shared" si="16"/>
        <v>42000</v>
      </c>
    </row>
    <row r="43" spans="1:10" ht="12.75" customHeight="1">
      <c r="A43" s="29"/>
      <c r="B43" s="49">
        <v>710</v>
      </c>
      <c r="C43" s="50" t="s">
        <v>145</v>
      </c>
      <c r="D43" s="115">
        <v>8524.16</v>
      </c>
      <c r="E43" s="115">
        <v>0</v>
      </c>
      <c r="F43" s="115">
        <v>0</v>
      </c>
      <c r="G43" s="115">
        <v>1000</v>
      </c>
      <c r="H43" s="14">
        <v>0</v>
      </c>
      <c r="I43" s="15">
        <v>293959</v>
      </c>
      <c r="J43" s="15">
        <v>42000</v>
      </c>
    </row>
    <row r="44" spans="1:10" ht="12.75" customHeight="1">
      <c r="A44" s="35" t="s">
        <v>57</v>
      </c>
      <c r="B44" s="8"/>
      <c r="C44" s="8" t="s">
        <v>58</v>
      </c>
      <c r="D44" s="119">
        <f t="shared" ref="D44:J44" si="17">SUM(D45)</f>
        <v>22444.34</v>
      </c>
      <c r="E44" s="119">
        <f t="shared" si="17"/>
        <v>0</v>
      </c>
      <c r="F44" s="119">
        <f t="shared" si="17"/>
        <v>0</v>
      </c>
      <c r="G44" s="119">
        <f t="shared" si="17"/>
        <v>0</v>
      </c>
      <c r="H44" s="56">
        <v>0</v>
      </c>
      <c r="I44" s="56">
        <f t="shared" si="17"/>
        <v>0</v>
      </c>
      <c r="J44" s="56">
        <f t="shared" si="17"/>
        <v>0</v>
      </c>
    </row>
    <row r="45" spans="1:10" ht="12.75" customHeight="1">
      <c r="A45" s="29" t="s">
        <v>61</v>
      </c>
      <c r="B45" s="13"/>
      <c r="C45" s="89" t="s">
        <v>62</v>
      </c>
      <c r="D45" s="121">
        <f t="shared" ref="D45:H45" si="18">SUM(D46:D47)</f>
        <v>22444.34</v>
      </c>
      <c r="E45" s="121">
        <f t="shared" ref="E45:G45" si="19">SUM(E46:E47)</f>
        <v>0</v>
      </c>
      <c r="F45" s="121">
        <f t="shared" ref="F45" si="20">SUM(F46:F47)</f>
        <v>0</v>
      </c>
      <c r="G45" s="121">
        <f t="shared" si="19"/>
        <v>0</v>
      </c>
      <c r="H45" s="91">
        <f t="shared" si="18"/>
        <v>0</v>
      </c>
      <c r="I45" s="91">
        <f t="shared" ref="I45:J45" si="21">SUM(I46:I47)</f>
        <v>0</v>
      </c>
      <c r="J45" s="91">
        <f t="shared" si="21"/>
        <v>0</v>
      </c>
    </row>
    <row r="46" spans="1:10" ht="12.75" customHeight="1">
      <c r="A46" s="29"/>
      <c r="B46" s="49">
        <v>710</v>
      </c>
      <c r="C46" s="50" t="s">
        <v>155</v>
      </c>
      <c r="D46" s="115">
        <v>17053.64</v>
      </c>
      <c r="E46" s="115">
        <v>0</v>
      </c>
      <c r="F46" s="115">
        <v>0</v>
      </c>
      <c r="G46" s="115">
        <v>0</v>
      </c>
      <c r="H46" s="14">
        <v>0</v>
      </c>
      <c r="I46" s="15">
        <v>0</v>
      </c>
      <c r="J46" s="15">
        <v>0</v>
      </c>
    </row>
    <row r="47" spans="1:10" s="41" customFormat="1" ht="12.75" customHeight="1">
      <c r="A47" s="29"/>
      <c r="B47" s="49">
        <v>710</v>
      </c>
      <c r="C47" s="50" t="s">
        <v>156</v>
      </c>
      <c r="D47" s="122">
        <v>5390.7</v>
      </c>
      <c r="E47" s="122">
        <v>0</v>
      </c>
      <c r="F47" s="122">
        <v>0</v>
      </c>
      <c r="G47" s="122">
        <v>0</v>
      </c>
      <c r="H47" s="37">
        <v>0</v>
      </c>
      <c r="I47" s="37">
        <v>0</v>
      </c>
      <c r="J47" s="37">
        <v>0</v>
      </c>
    </row>
    <row r="48" spans="1:10" ht="12.75" customHeight="1">
      <c r="A48" s="35" t="s">
        <v>67</v>
      </c>
      <c r="B48" s="8"/>
      <c r="C48" s="8" t="s">
        <v>68</v>
      </c>
      <c r="D48" s="119">
        <f t="shared" ref="D48:H48" si="22">SUM(D49+D54+D51)</f>
        <v>1253.4100000000001</v>
      </c>
      <c r="E48" s="119">
        <f t="shared" ref="E48:G48" si="23">SUM(E49+E54+E51)</f>
        <v>53196.4</v>
      </c>
      <c r="F48" s="119">
        <f t="shared" ref="F48" si="24">SUM(F49+F54+F51)</f>
        <v>194953</v>
      </c>
      <c r="G48" s="119">
        <f t="shared" si="23"/>
        <v>94391.94</v>
      </c>
      <c r="H48" s="56">
        <f t="shared" si="22"/>
        <v>34000</v>
      </c>
      <c r="I48" s="56">
        <f t="shared" ref="I48:J48" si="25">SUM(I49+I54+I51)</f>
        <v>0</v>
      </c>
      <c r="J48" s="56">
        <f t="shared" si="25"/>
        <v>0</v>
      </c>
    </row>
    <row r="49" spans="1:10" ht="12.75" customHeight="1">
      <c r="A49" s="29" t="s">
        <v>69</v>
      </c>
      <c r="B49" s="8"/>
      <c r="C49" s="89" t="s">
        <v>70</v>
      </c>
      <c r="D49" s="91">
        <f t="shared" ref="D49:J49" si="26">SUM(D50)</f>
        <v>1253.4100000000001</v>
      </c>
      <c r="E49" s="121">
        <f t="shared" si="26"/>
        <v>1080</v>
      </c>
      <c r="F49" s="121">
        <f t="shared" si="26"/>
        <v>0</v>
      </c>
      <c r="G49" s="121">
        <f t="shared" si="26"/>
        <v>10230.4</v>
      </c>
      <c r="H49" s="91">
        <v>2000</v>
      </c>
      <c r="I49" s="91">
        <f t="shared" si="26"/>
        <v>0</v>
      </c>
      <c r="J49" s="91">
        <f t="shared" si="26"/>
        <v>0</v>
      </c>
    </row>
    <row r="50" spans="1:10" ht="12.75" customHeight="1">
      <c r="A50" s="29"/>
      <c r="B50" s="49">
        <v>710</v>
      </c>
      <c r="C50" s="50" t="s">
        <v>99</v>
      </c>
      <c r="D50" s="115">
        <v>1253.4100000000001</v>
      </c>
      <c r="E50" s="115">
        <v>1080</v>
      </c>
      <c r="F50" s="115">
        <v>0</v>
      </c>
      <c r="G50" s="115">
        <v>10230.4</v>
      </c>
      <c r="H50" s="14">
        <v>0</v>
      </c>
      <c r="I50" s="15">
        <v>0</v>
      </c>
      <c r="J50" s="15">
        <v>0</v>
      </c>
    </row>
    <row r="51" spans="1:10" s="41" customFormat="1" ht="12.75" customHeight="1">
      <c r="A51" s="29" t="s">
        <v>71</v>
      </c>
      <c r="B51" s="49"/>
      <c r="C51" s="101" t="s">
        <v>72</v>
      </c>
      <c r="D51" s="121">
        <f t="shared" ref="D51:F51" si="27">SUM(D52:D53)</f>
        <v>0</v>
      </c>
      <c r="E51" s="121">
        <f t="shared" ref="E51:G51" si="28">SUM(E52:E53)</f>
        <v>51866.400000000001</v>
      </c>
      <c r="F51" s="121">
        <f t="shared" si="27"/>
        <v>140114</v>
      </c>
      <c r="G51" s="121">
        <f t="shared" si="28"/>
        <v>29321.8</v>
      </c>
      <c r="H51" s="121">
        <v>0</v>
      </c>
      <c r="I51" s="121">
        <f t="shared" ref="I51:J51" si="29">SUM(I52:I53)</f>
        <v>0</v>
      </c>
      <c r="J51" s="121">
        <f t="shared" si="29"/>
        <v>0</v>
      </c>
    </row>
    <row r="52" spans="1:10" s="42" customFormat="1" ht="12.75" customHeight="1">
      <c r="A52" s="29"/>
      <c r="B52" s="49">
        <v>710</v>
      </c>
      <c r="C52" s="110" t="s">
        <v>154</v>
      </c>
      <c r="D52" s="122">
        <v>0</v>
      </c>
      <c r="E52" s="122">
        <v>51866.400000000001</v>
      </c>
      <c r="F52" s="122"/>
      <c r="G52" s="122">
        <v>29321.8</v>
      </c>
      <c r="H52" s="37">
        <v>0</v>
      </c>
      <c r="I52" s="37">
        <v>0</v>
      </c>
      <c r="J52" s="37">
        <v>0</v>
      </c>
    </row>
    <row r="53" spans="1:10" s="41" customFormat="1" ht="12.75" customHeight="1">
      <c r="A53" s="29"/>
      <c r="B53" s="49">
        <v>710</v>
      </c>
      <c r="C53" s="50" t="s">
        <v>146</v>
      </c>
      <c r="D53" s="122">
        <v>0</v>
      </c>
      <c r="E53" s="122">
        <v>0</v>
      </c>
      <c r="F53" s="122">
        <v>140114</v>
      </c>
      <c r="G53" s="122"/>
      <c r="H53" s="37">
        <v>0</v>
      </c>
      <c r="I53" s="37">
        <v>0</v>
      </c>
      <c r="J53" s="37">
        <v>0</v>
      </c>
    </row>
    <row r="54" spans="1:10" ht="12.75" customHeight="1">
      <c r="A54" s="29" t="s">
        <v>137</v>
      </c>
      <c r="B54" s="13"/>
      <c r="C54" s="89" t="s">
        <v>75</v>
      </c>
      <c r="D54" s="121">
        <f>SUM(D55)</f>
        <v>0</v>
      </c>
      <c r="E54" s="121">
        <f t="shared" ref="E54:J54" si="30">SUM(E55)</f>
        <v>250</v>
      </c>
      <c r="F54" s="121">
        <f t="shared" si="30"/>
        <v>54839</v>
      </c>
      <c r="G54" s="121">
        <f t="shared" si="30"/>
        <v>54839.74</v>
      </c>
      <c r="H54" s="121">
        <f t="shared" si="30"/>
        <v>32000</v>
      </c>
      <c r="I54" s="121">
        <f t="shared" si="30"/>
        <v>0</v>
      </c>
      <c r="J54" s="121">
        <f t="shared" si="30"/>
        <v>0</v>
      </c>
    </row>
    <row r="55" spans="1:10" ht="12.75" customHeight="1">
      <c r="A55" s="29"/>
      <c r="B55" s="49">
        <v>710</v>
      </c>
      <c r="C55" s="50" t="s">
        <v>186</v>
      </c>
      <c r="D55" s="115">
        <v>0</v>
      </c>
      <c r="E55" s="115">
        <v>250</v>
      </c>
      <c r="F55" s="115">
        <v>54839</v>
      </c>
      <c r="G55" s="115">
        <v>54839.74</v>
      </c>
      <c r="H55" s="14">
        <v>32000</v>
      </c>
      <c r="I55" s="15">
        <v>0</v>
      </c>
      <c r="J55" s="15">
        <v>0</v>
      </c>
    </row>
    <row r="56" spans="1:10" ht="12.75" customHeight="1">
      <c r="A56" s="35" t="s">
        <v>76</v>
      </c>
      <c r="B56" s="8"/>
      <c r="C56" s="8" t="s">
        <v>77</v>
      </c>
      <c r="D56" s="119">
        <f t="shared" ref="D56:J57" si="31">SUM(D57)</f>
        <v>0</v>
      </c>
      <c r="E56" s="119">
        <f t="shared" si="31"/>
        <v>12344</v>
      </c>
      <c r="F56" s="119">
        <f t="shared" si="31"/>
        <v>0</v>
      </c>
      <c r="G56" s="119">
        <f t="shared" si="31"/>
        <v>0</v>
      </c>
      <c r="H56" s="56">
        <f t="shared" si="31"/>
        <v>0</v>
      </c>
      <c r="I56" s="56">
        <f t="shared" si="31"/>
        <v>0</v>
      </c>
      <c r="J56" s="56">
        <f t="shared" si="31"/>
        <v>0</v>
      </c>
    </row>
    <row r="57" spans="1:10" ht="12.75" customHeight="1">
      <c r="A57" s="29" t="s">
        <v>102</v>
      </c>
      <c r="B57" s="13">
        <v>710</v>
      </c>
      <c r="C57" s="89" t="s">
        <v>103</v>
      </c>
      <c r="D57" s="121">
        <f t="shared" si="31"/>
        <v>0</v>
      </c>
      <c r="E57" s="121">
        <f t="shared" si="31"/>
        <v>12344</v>
      </c>
      <c r="F57" s="121">
        <f t="shared" si="31"/>
        <v>0</v>
      </c>
      <c r="G57" s="121">
        <f t="shared" si="31"/>
        <v>0</v>
      </c>
      <c r="H57" s="121">
        <f t="shared" si="31"/>
        <v>0</v>
      </c>
      <c r="I57" s="121">
        <f t="shared" si="31"/>
        <v>0</v>
      </c>
      <c r="J57" s="121">
        <f t="shared" si="31"/>
        <v>0</v>
      </c>
    </row>
    <row r="58" spans="1:10" ht="12.75" customHeight="1">
      <c r="A58" s="29"/>
      <c r="B58" s="49">
        <v>710</v>
      </c>
      <c r="C58" s="50" t="s">
        <v>153</v>
      </c>
      <c r="D58" s="115">
        <v>0</v>
      </c>
      <c r="E58" s="115">
        <v>12344</v>
      </c>
      <c r="F58" s="115">
        <v>0</v>
      </c>
      <c r="G58" s="115">
        <v>0</v>
      </c>
      <c r="H58" s="14">
        <v>0</v>
      </c>
      <c r="I58" s="15">
        <v>0</v>
      </c>
      <c r="J58" s="15">
        <v>0</v>
      </c>
    </row>
    <row r="59" spans="1:10" ht="12.75" customHeight="1">
      <c r="A59" s="150"/>
      <c r="B59" s="147"/>
      <c r="C59" s="146"/>
      <c r="D59" s="149"/>
      <c r="E59" s="149"/>
      <c r="F59" s="149"/>
      <c r="G59" s="149"/>
      <c r="H59" s="149"/>
      <c r="I59" s="148"/>
      <c r="J59" s="148"/>
    </row>
    <row r="60" spans="1:10" ht="12.75" customHeight="1">
      <c r="A60" s="57"/>
      <c r="B60" s="16"/>
      <c r="C60" s="21" t="s">
        <v>104</v>
      </c>
      <c r="D60" s="116">
        <f t="shared" ref="D60" si="32">SUM(D25+D28+D31+D34+D39+D44+D48+D56)</f>
        <v>32221.91</v>
      </c>
      <c r="E60" s="116">
        <f t="shared" ref="E60:J60" si="33">SUM(E25+E28+E31+E34+E39+E44+E48+E56)</f>
        <v>70424.209999999992</v>
      </c>
      <c r="F60" s="116">
        <f t="shared" si="33"/>
        <v>194953</v>
      </c>
      <c r="G60" s="116">
        <f>SUM(G25+G28+G31+G34+G39+G44+G48+G56)</f>
        <v>101789.94</v>
      </c>
      <c r="H60" s="22">
        <f t="shared" si="33"/>
        <v>34000</v>
      </c>
      <c r="I60" s="40">
        <f t="shared" si="33"/>
        <v>293959</v>
      </c>
      <c r="J60" s="40">
        <f t="shared" si="33"/>
        <v>42000</v>
      </c>
    </row>
  </sheetData>
  <printOptions horizontalCentered="1"/>
  <pageMargins left="0.70833333333333304" right="0.78749999999999998" top="0.62986111111111098" bottom="0.68888888888888899" header="0.51180555555555496" footer="0.59027777777777801"/>
  <pageSetup paperSize="9" firstPageNumber="0" orientation="landscape" r:id="rId1"/>
  <headerFooter>
    <oddFooter>&amp;C&amp;7&amp;P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J27" sqref="J27"/>
    </sheetView>
  </sheetViews>
  <sheetFormatPr defaultRowHeight="13.2"/>
  <cols>
    <col min="1" max="2" width="10.44140625" customWidth="1"/>
    <col min="3" max="3" width="29.44140625" customWidth="1"/>
    <col min="4" max="4" width="11.44140625" style="118" customWidth="1"/>
    <col min="5" max="5" width="11.44140625" customWidth="1"/>
    <col min="6" max="7" width="11.44140625" style="41" customWidth="1"/>
    <col min="8" max="8" width="11.44140625" customWidth="1"/>
    <col min="9" max="10" width="11.44140625" style="41" customWidth="1"/>
    <col min="11" max="1025" width="11.44140625" customWidth="1"/>
  </cols>
  <sheetData>
    <row r="1" spans="1:10" ht="17.399999999999999">
      <c r="A1" s="123" t="s">
        <v>0</v>
      </c>
      <c r="B1" s="112"/>
      <c r="C1" s="112"/>
      <c r="D1" s="112"/>
      <c r="E1" s="112"/>
      <c r="F1" s="124"/>
      <c r="G1" s="112"/>
      <c r="H1" s="124"/>
      <c r="I1" s="124"/>
      <c r="J1" s="124" t="s">
        <v>177</v>
      </c>
    </row>
    <row r="2" spans="1:10">
      <c r="A2" s="112"/>
      <c r="B2" s="112"/>
      <c r="C2" s="112"/>
      <c r="E2" s="118"/>
      <c r="F2" s="118"/>
      <c r="G2" s="118"/>
      <c r="H2" s="118"/>
      <c r="I2" s="118"/>
      <c r="J2" s="118"/>
    </row>
    <row r="3" spans="1:10" ht="15.6">
      <c r="A3" s="5"/>
      <c r="B3" s="4"/>
      <c r="C3" s="58"/>
    </row>
    <row r="4" spans="1:10" ht="15.6">
      <c r="A4" s="5" t="s">
        <v>105</v>
      </c>
      <c r="B4" s="4"/>
      <c r="C4" s="58"/>
    </row>
    <row r="6" spans="1:10" ht="12.75" customHeight="1">
      <c r="A6" s="6" t="s">
        <v>106</v>
      </c>
      <c r="C6" s="6"/>
    </row>
    <row r="7" spans="1:10" ht="12.75" customHeight="1">
      <c r="D7" s="113"/>
      <c r="E7" s="7"/>
      <c r="F7" s="44"/>
      <c r="G7" s="44"/>
      <c r="H7" s="7"/>
      <c r="I7" s="44"/>
      <c r="J7" s="44" t="s">
        <v>3</v>
      </c>
    </row>
    <row r="8" spans="1:10" ht="12.75" customHeight="1">
      <c r="A8" s="129" t="s">
        <v>4</v>
      </c>
      <c r="B8" s="130"/>
      <c r="C8" s="131" t="s">
        <v>8</v>
      </c>
      <c r="D8" s="131" t="s">
        <v>5</v>
      </c>
      <c r="E8" s="131" t="s">
        <v>5</v>
      </c>
      <c r="F8" s="132" t="s">
        <v>6</v>
      </c>
      <c r="G8" s="131" t="s">
        <v>5</v>
      </c>
      <c r="H8" s="132" t="s">
        <v>6</v>
      </c>
      <c r="I8" s="132" t="s">
        <v>6</v>
      </c>
      <c r="J8" s="132" t="s">
        <v>6</v>
      </c>
    </row>
    <row r="9" spans="1:10" ht="12.75" customHeight="1">
      <c r="A9" s="133" t="s">
        <v>7</v>
      </c>
      <c r="B9" s="134" t="s">
        <v>7</v>
      </c>
      <c r="C9" s="134"/>
      <c r="D9" s="134" t="s">
        <v>9</v>
      </c>
      <c r="E9" s="135" t="s">
        <v>10</v>
      </c>
      <c r="F9" s="136" t="s">
        <v>10</v>
      </c>
      <c r="G9" s="135" t="s">
        <v>10</v>
      </c>
      <c r="H9" s="136" t="s">
        <v>10</v>
      </c>
      <c r="I9" s="136" t="s">
        <v>10</v>
      </c>
      <c r="J9" s="136" t="s">
        <v>10</v>
      </c>
    </row>
    <row r="10" spans="1:10" ht="12.75" customHeight="1">
      <c r="A10" s="137"/>
      <c r="B10" s="138"/>
      <c r="C10" s="139"/>
      <c r="D10" s="140">
        <v>2021</v>
      </c>
      <c r="E10" s="141">
        <v>2022</v>
      </c>
      <c r="F10" s="141">
        <v>2023</v>
      </c>
      <c r="G10" s="141">
        <v>2023</v>
      </c>
      <c r="H10" s="141">
        <v>2024</v>
      </c>
      <c r="I10" s="141">
        <v>2025</v>
      </c>
      <c r="J10" s="141">
        <v>2026</v>
      </c>
    </row>
    <row r="11" spans="1:10" s="28" customFormat="1" ht="12.75" customHeight="1">
      <c r="A11" s="59">
        <v>400</v>
      </c>
      <c r="B11" s="8"/>
      <c r="C11" s="8" t="s">
        <v>107</v>
      </c>
      <c r="D11" s="116">
        <f t="shared" ref="D11:J11" si="0">SUM(D12:D12)</f>
        <v>23285.52</v>
      </c>
      <c r="E11" s="116">
        <f t="shared" si="0"/>
        <v>57770.13</v>
      </c>
      <c r="F11" s="116">
        <f t="shared" si="0"/>
        <v>0</v>
      </c>
      <c r="G11" s="116">
        <f t="shared" si="0"/>
        <v>0</v>
      </c>
      <c r="H11" s="40">
        <f t="shared" si="0"/>
        <v>15000</v>
      </c>
      <c r="I11" s="40">
        <f t="shared" si="0"/>
        <v>332975</v>
      </c>
      <c r="J11" s="40">
        <f t="shared" si="0"/>
        <v>0</v>
      </c>
    </row>
    <row r="12" spans="1:10" ht="12.75" customHeight="1">
      <c r="A12" s="11"/>
      <c r="B12" s="60">
        <v>450</v>
      </c>
      <c r="C12" s="61" t="s">
        <v>108</v>
      </c>
      <c r="D12" s="128">
        <v>23285.52</v>
      </c>
      <c r="E12" s="128">
        <v>57770.13</v>
      </c>
      <c r="F12" s="128">
        <v>0</v>
      </c>
      <c r="G12" s="128">
        <v>0</v>
      </c>
      <c r="H12" s="38">
        <v>15000</v>
      </c>
      <c r="I12" s="39">
        <v>332975</v>
      </c>
      <c r="J12" s="39">
        <v>0</v>
      </c>
    </row>
    <row r="13" spans="1:10" s="28" customFormat="1" ht="12.75" customHeight="1">
      <c r="A13" s="62">
        <v>500</v>
      </c>
      <c r="B13" s="63"/>
      <c r="C13" s="21" t="s">
        <v>109</v>
      </c>
      <c r="D13" s="116">
        <f t="shared" ref="D13:J13" si="1">SUM(D14)</f>
        <v>0</v>
      </c>
      <c r="E13" s="116">
        <f t="shared" si="1"/>
        <v>0</v>
      </c>
      <c r="F13" s="116">
        <f t="shared" si="1"/>
        <v>0</v>
      </c>
      <c r="G13" s="116">
        <f t="shared" si="1"/>
        <v>89840</v>
      </c>
      <c r="H13" s="40">
        <f t="shared" si="1"/>
        <v>0</v>
      </c>
      <c r="I13" s="40">
        <f t="shared" si="1"/>
        <v>0</v>
      </c>
      <c r="J13" s="40">
        <f t="shared" si="1"/>
        <v>0</v>
      </c>
    </row>
    <row r="14" spans="1:10" ht="12.75" customHeight="1">
      <c r="A14" s="18"/>
      <c r="B14" s="60">
        <v>510</v>
      </c>
      <c r="C14" s="61" t="s">
        <v>110</v>
      </c>
      <c r="D14" s="128">
        <v>0</v>
      </c>
      <c r="E14" s="128">
        <v>0</v>
      </c>
      <c r="F14" s="128">
        <v>0</v>
      </c>
      <c r="G14" s="128">
        <v>89840</v>
      </c>
      <c r="H14" s="38">
        <v>0</v>
      </c>
      <c r="I14" s="39">
        <v>0</v>
      </c>
      <c r="J14" s="39">
        <v>0</v>
      </c>
    </row>
    <row r="15" spans="1:10" ht="12.75" customHeight="1">
      <c r="A15" s="146"/>
      <c r="B15" s="147"/>
      <c r="C15" s="147"/>
      <c r="D15" s="149"/>
      <c r="E15" s="149"/>
      <c r="F15" s="149"/>
      <c r="G15" s="149"/>
      <c r="H15" s="149"/>
      <c r="I15" s="149"/>
      <c r="J15" s="149"/>
    </row>
    <row r="16" spans="1:10" ht="12.75" customHeight="1">
      <c r="A16" s="16"/>
      <c r="B16" s="16"/>
      <c r="C16" s="21" t="s">
        <v>111</v>
      </c>
      <c r="D16" s="116">
        <f t="shared" ref="D16:H16" si="2">SUM(D11+D13)</f>
        <v>23285.52</v>
      </c>
      <c r="E16" s="116">
        <f t="shared" si="2"/>
        <v>57770.13</v>
      </c>
      <c r="F16" s="116">
        <f t="shared" ref="F16:G16" si="3">SUM(F11+F13)</f>
        <v>0</v>
      </c>
      <c r="G16" s="116">
        <f t="shared" si="3"/>
        <v>89840</v>
      </c>
      <c r="H16" s="22">
        <f t="shared" si="2"/>
        <v>15000</v>
      </c>
      <c r="I16" s="40">
        <f t="shared" ref="I16:J16" si="4">SUM(I11+I13)</f>
        <v>332975</v>
      </c>
      <c r="J16" s="40">
        <f t="shared" si="4"/>
        <v>0</v>
      </c>
    </row>
    <row r="17" spans="1:10" ht="12.75" customHeight="1"/>
    <row r="18" spans="1:10" ht="12.75" customHeight="1"/>
    <row r="19" spans="1:10" ht="12.75" customHeight="1">
      <c r="A19" s="6" t="s">
        <v>112</v>
      </c>
      <c r="C19" s="6"/>
    </row>
    <row r="20" spans="1:10" ht="12.75" customHeight="1">
      <c r="D20" s="113"/>
      <c r="E20" s="7"/>
      <c r="F20" s="44"/>
      <c r="G20" s="44"/>
      <c r="H20" s="7" t="s">
        <v>3</v>
      </c>
      <c r="I20" s="44" t="s">
        <v>3</v>
      </c>
      <c r="J20" s="44" t="s">
        <v>3</v>
      </c>
    </row>
    <row r="21" spans="1:10" ht="12.75" customHeight="1">
      <c r="A21" s="142" t="s">
        <v>19</v>
      </c>
      <c r="B21" s="130" t="s">
        <v>4</v>
      </c>
      <c r="C21" s="131" t="s">
        <v>8</v>
      </c>
      <c r="D21" s="131" t="s">
        <v>5</v>
      </c>
      <c r="E21" s="131" t="s">
        <v>5</v>
      </c>
      <c r="F21" s="132" t="s">
        <v>6</v>
      </c>
      <c r="G21" s="131" t="s">
        <v>5</v>
      </c>
      <c r="H21" s="132" t="s">
        <v>6</v>
      </c>
      <c r="I21" s="132" t="s">
        <v>6</v>
      </c>
      <c r="J21" s="132" t="s">
        <v>6</v>
      </c>
    </row>
    <row r="22" spans="1:10" ht="12.75" customHeight="1">
      <c r="A22" s="143" t="s">
        <v>20</v>
      </c>
      <c r="B22" s="144" t="s">
        <v>7</v>
      </c>
      <c r="C22" s="134"/>
      <c r="D22" s="134" t="s">
        <v>9</v>
      </c>
      <c r="E22" s="135" t="s">
        <v>10</v>
      </c>
      <c r="F22" s="136" t="s">
        <v>10</v>
      </c>
      <c r="G22" s="135" t="s">
        <v>10</v>
      </c>
      <c r="H22" s="136" t="s">
        <v>10</v>
      </c>
      <c r="I22" s="136" t="s">
        <v>10</v>
      </c>
      <c r="J22" s="136" t="s">
        <v>10</v>
      </c>
    </row>
    <row r="23" spans="1:10" ht="12.75" customHeight="1">
      <c r="A23" s="145"/>
      <c r="B23" s="138" t="s">
        <v>113</v>
      </c>
      <c r="C23" s="139"/>
      <c r="D23" s="140">
        <v>2021</v>
      </c>
      <c r="E23" s="141">
        <v>2022</v>
      </c>
      <c r="F23" s="141">
        <v>2023</v>
      </c>
      <c r="G23" s="141">
        <v>2023</v>
      </c>
      <c r="H23" s="141">
        <v>2024</v>
      </c>
      <c r="I23" s="141">
        <v>2025</v>
      </c>
      <c r="J23" s="141">
        <v>2026</v>
      </c>
    </row>
    <row r="24" spans="1:10" s="28" customFormat="1" ht="12.75" customHeight="1">
      <c r="A24" s="35" t="s">
        <v>21</v>
      </c>
      <c r="B24" s="17">
        <v>800</v>
      </c>
      <c r="C24" s="26" t="s">
        <v>22</v>
      </c>
      <c r="D24" s="116">
        <f t="shared" ref="D24:J24" si="5">SUM(D25)</f>
        <v>0</v>
      </c>
      <c r="E24" s="116">
        <f t="shared" si="5"/>
        <v>0</v>
      </c>
      <c r="F24" s="116">
        <f t="shared" si="5"/>
        <v>0</v>
      </c>
      <c r="G24" s="116">
        <f t="shared" si="5"/>
        <v>30000</v>
      </c>
      <c r="H24" s="40">
        <f t="shared" si="5"/>
        <v>0</v>
      </c>
      <c r="I24" s="40">
        <f t="shared" si="5"/>
        <v>0</v>
      </c>
      <c r="J24" s="40">
        <f t="shared" si="5"/>
        <v>0</v>
      </c>
    </row>
    <row r="25" spans="1:10" s="30" customFormat="1" ht="12.75" customHeight="1">
      <c r="A25" s="29" t="s">
        <v>28</v>
      </c>
      <c r="B25" s="13">
        <v>820</v>
      </c>
      <c r="C25" s="13" t="s">
        <v>114</v>
      </c>
      <c r="D25" s="128">
        <v>0</v>
      </c>
      <c r="E25" s="128">
        <v>0</v>
      </c>
      <c r="F25" s="128">
        <v>0</v>
      </c>
      <c r="G25" s="128">
        <v>30000</v>
      </c>
      <c r="H25" s="38">
        <v>0</v>
      </c>
      <c r="I25" s="39">
        <v>0</v>
      </c>
      <c r="J25" s="39">
        <v>0</v>
      </c>
    </row>
    <row r="26" spans="1:10" ht="12.75" customHeight="1">
      <c r="A26" s="143"/>
      <c r="B26" s="147"/>
      <c r="C26" s="147"/>
      <c r="D26" s="149"/>
      <c r="E26" s="149"/>
      <c r="F26" s="149"/>
      <c r="G26" s="149"/>
      <c r="H26" s="149"/>
      <c r="I26" s="149"/>
      <c r="J26" s="149"/>
    </row>
    <row r="27" spans="1:10" s="4" customFormat="1" ht="12.75" customHeight="1">
      <c r="A27" s="64"/>
      <c r="B27" s="16"/>
      <c r="C27" s="21" t="s">
        <v>115</v>
      </c>
      <c r="D27" s="116">
        <f t="shared" ref="D27:H27" si="6">SUM(D24)</f>
        <v>0</v>
      </c>
      <c r="E27" s="116">
        <f t="shared" si="6"/>
        <v>0</v>
      </c>
      <c r="F27" s="116">
        <f t="shared" ref="F27:G27" si="7">SUM(F24)</f>
        <v>0</v>
      </c>
      <c r="G27" s="116">
        <f t="shared" si="7"/>
        <v>30000</v>
      </c>
      <c r="H27" s="40">
        <f t="shared" si="6"/>
        <v>0</v>
      </c>
      <c r="I27" s="40">
        <f t="shared" ref="I27:J27" si="8">SUM(I24)</f>
        <v>0</v>
      </c>
      <c r="J27" s="40">
        <f t="shared" si="8"/>
        <v>0</v>
      </c>
    </row>
  </sheetData>
  <printOptions horizontalCentered="1"/>
  <pageMargins left="0.70833333333333304" right="0.78749999999999998" top="0.62986111111111098" bottom="0.72708333333333297" header="0.51180555555555496" footer="0.62986111111111098"/>
  <pageSetup paperSize="9" firstPageNumber="0" orientation="landscape" r:id="rId1"/>
  <headerFooter>
    <oddFooter>&amp;C&amp;7&amp;P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C6" sqref="C6"/>
    </sheetView>
  </sheetViews>
  <sheetFormatPr defaultRowHeight="13.2"/>
  <cols>
    <col min="1" max="4" width="20.44140625" customWidth="1"/>
    <col min="5" max="1025" width="11.44140625" customWidth="1"/>
  </cols>
  <sheetData>
    <row r="1" spans="1:4" ht="17.100000000000001" customHeight="1">
      <c r="A1" s="1" t="s">
        <v>0</v>
      </c>
      <c r="B1" s="2"/>
      <c r="C1" s="2"/>
      <c r="D1" s="3" t="s">
        <v>177</v>
      </c>
    </row>
    <row r="2" spans="1:4" ht="12.75" customHeight="1">
      <c r="A2" s="4"/>
      <c r="B2" s="4"/>
      <c r="C2" s="4"/>
    </row>
    <row r="3" spans="1:4" ht="12.75" customHeight="1">
      <c r="A3" s="6" t="s">
        <v>116</v>
      </c>
    </row>
    <row r="4" spans="1:4" ht="12.75" customHeight="1">
      <c r="A4" s="65"/>
      <c r="D4" s="7" t="s">
        <v>3</v>
      </c>
    </row>
    <row r="5" spans="1:4" ht="12.75" customHeight="1">
      <c r="A5" s="66" t="s">
        <v>160</v>
      </c>
      <c r="B5" s="67" t="s">
        <v>117</v>
      </c>
      <c r="C5" s="67" t="s">
        <v>118</v>
      </c>
      <c r="D5" s="67" t="s">
        <v>119</v>
      </c>
    </row>
    <row r="6" spans="1:4" ht="12.75" customHeight="1">
      <c r="A6" s="68" t="s">
        <v>120</v>
      </c>
      <c r="B6" s="69">
        <f>'Bezny rozpocet'!H25</f>
        <v>665456</v>
      </c>
      <c r="C6" s="69">
        <f>'Bezny rozpocet'!H124</f>
        <v>656990</v>
      </c>
      <c r="D6" s="70">
        <f>SUM(B6-C6)</f>
        <v>8466</v>
      </c>
    </row>
    <row r="7" spans="1:4" ht="12.75" customHeight="1">
      <c r="A7" s="68" t="s">
        <v>121</v>
      </c>
      <c r="B7" s="69">
        <f>'Kapital rozpocet'!H17</f>
        <v>365975</v>
      </c>
      <c r="C7" s="69">
        <f>'Kapital rozpocet'!H60</f>
        <v>34000</v>
      </c>
      <c r="D7" s="70">
        <f>SUM(B7-C7)</f>
        <v>331975</v>
      </c>
    </row>
    <row r="8" spans="1:4" ht="12.75" customHeight="1">
      <c r="A8" s="71" t="s">
        <v>122</v>
      </c>
      <c r="B8" s="72">
        <f>SUM(B6:B7)</f>
        <v>1031431</v>
      </c>
      <c r="C8" s="72">
        <f>SUM(C6:C7)</f>
        <v>690990</v>
      </c>
      <c r="D8" s="72">
        <f>SUM(D6:D7)</f>
        <v>340441</v>
      </c>
    </row>
    <row r="9" spans="1:4" ht="12.75" customHeight="1">
      <c r="A9" s="73"/>
      <c r="B9" s="74"/>
      <c r="C9" s="74"/>
      <c r="D9" s="75"/>
    </row>
    <row r="10" spans="1:4" ht="12.75" customHeight="1">
      <c r="A10" s="68" t="s">
        <v>105</v>
      </c>
      <c r="B10" s="69">
        <f>'Financne operacie'!H16</f>
        <v>15000</v>
      </c>
      <c r="C10" s="69">
        <f>'Financne operacie'!H27</f>
        <v>0</v>
      </c>
      <c r="D10" s="70">
        <f>SUM(B10-C10)</f>
        <v>15000</v>
      </c>
    </row>
    <row r="11" spans="1:4" ht="12.75" customHeight="1">
      <c r="A11" s="76"/>
      <c r="B11" s="77"/>
      <c r="C11" s="77"/>
      <c r="D11" s="78"/>
    </row>
    <row r="12" spans="1:4" ht="12.75" customHeight="1">
      <c r="A12" s="71" t="s">
        <v>122</v>
      </c>
      <c r="B12" s="72">
        <f>SUM(B8+B10)</f>
        <v>1046431</v>
      </c>
      <c r="C12" s="72">
        <f>SUM(C8+C10)</f>
        <v>690990</v>
      </c>
      <c r="D12" s="72">
        <f>SUM(D8+D10)</f>
        <v>355441</v>
      </c>
    </row>
    <row r="13" spans="1:4" ht="12.75" customHeight="1"/>
    <row r="14" spans="1:4" ht="12.75" customHeight="1">
      <c r="A14" s="65"/>
      <c r="D14" s="7" t="s">
        <v>3</v>
      </c>
    </row>
    <row r="15" spans="1:4" ht="12.75" customHeight="1">
      <c r="A15" s="79" t="s">
        <v>176</v>
      </c>
      <c r="B15" s="67" t="s">
        <v>117</v>
      </c>
      <c r="C15" s="67" t="s">
        <v>118</v>
      </c>
      <c r="D15" s="67" t="s">
        <v>119</v>
      </c>
    </row>
    <row r="16" spans="1:4" ht="12.75" customHeight="1">
      <c r="A16" s="68" t="s">
        <v>120</v>
      </c>
      <c r="B16" s="69">
        <f>'Bezny rozpocet'!I25</f>
        <v>679064</v>
      </c>
      <c r="C16" s="69">
        <f>'Bezny rozpocet'!I124</f>
        <v>655190</v>
      </c>
      <c r="D16" s="70">
        <f>SUM(B16-C16)</f>
        <v>23874</v>
      </c>
    </row>
    <row r="17" spans="1:4" ht="12.75" customHeight="1">
      <c r="A17" s="68" t="s">
        <v>121</v>
      </c>
      <c r="B17" s="69">
        <f>'Kapital rozpocet'!I17</f>
        <v>0</v>
      </c>
      <c r="C17" s="69">
        <f>'Kapital rozpocet'!I60</f>
        <v>293959</v>
      </c>
      <c r="D17" s="70">
        <f>SUM(B17-C17)</f>
        <v>-293959</v>
      </c>
    </row>
    <row r="18" spans="1:4" ht="12.75" customHeight="1">
      <c r="A18" s="71" t="s">
        <v>122</v>
      </c>
      <c r="B18" s="72">
        <f>SUM(B16:B17)</f>
        <v>679064</v>
      </c>
      <c r="C18" s="72">
        <f>SUM(C16:C17)</f>
        <v>949149</v>
      </c>
      <c r="D18" s="72">
        <f>SUM(D16:D17)</f>
        <v>-270085</v>
      </c>
    </row>
    <row r="19" spans="1:4" ht="12.75" customHeight="1">
      <c r="A19" s="80"/>
      <c r="B19" s="81"/>
      <c r="C19" s="81"/>
      <c r="D19" s="82"/>
    </row>
    <row r="20" spans="1:4" ht="12.75" customHeight="1">
      <c r="A20" s="68" t="s">
        <v>105</v>
      </c>
      <c r="B20" s="69">
        <f>'Financne operacie'!I16</f>
        <v>332975</v>
      </c>
      <c r="C20" s="69">
        <f>'Financne operacie'!I27</f>
        <v>0</v>
      </c>
      <c r="D20" s="70">
        <f>SUM(B20-C20)</f>
        <v>332975</v>
      </c>
    </row>
    <row r="21" spans="1:4" ht="12.75" customHeight="1">
      <c r="A21" s="83"/>
      <c r="B21" s="84"/>
      <c r="C21" s="84"/>
      <c r="D21" s="85"/>
    </row>
    <row r="22" spans="1:4" ht="12.75" customHeight="1">
      <c r="A22" s="71" t="s">
        <v>122</v>
      </c>
      <c r="B22" s="72">
        <f>SUM(B18+B20)</f>
        <v>1012039</v>
      </c>
      <c r="C22" s="72">
        <f>SUM(C18+C20)</f>
        <v>949149</v>
      </c>
      <c r="D22" s="72">
        <f>SUM(D18+D20)</f>
        <v>62890</v>
      </c>
    </row>
    <row r="23" spans="1:4" ht="12.75" customHeight="1"/>
    <row r="24" spans="1:4" ht="12.75" customHeight="1">
      <c r="A24" s="65"/>
      <c r="D24" s="7" t="s">
        <v>3</v>
      </c>
    </row>
    <row r="25" spans="1:4" ht="12.75" customHeight="1">
      <c r="A25" s="79" t="s">
        <v>184</v>
      </c>
      <c r="B25" s="67" t="s">
        <v>117</v>
      </c>
      <c r="C25" s="67" t="s">
        <v>118</v>
      </c>
      <c r="D25" s="67" t="s">
        <v>119</v>
      </c>
    </row>
    <row r="26" spans="1:4" ht="12.75" customHeight="1">
      <c r="A26" s="68" t="s">
        <v>120</v>
      </c>
      <c r="B26" s="69">
        <f>'Bezny rozpocet'!J25</f>
        <v>723579</v>
      </c>
      <c r="C26" s="69">
        <f>'Bezny rozpocet'!J124</f>
        <v>515190</v>
      </c>
      <c r="D26" s="70">
        <f>SUM(B26-C26)</f>
        <v>208389</v>
      </c>
    </row>
    <row r="27" spans="1:4" ht="12.75" customHeight="1">
      <c r="A27" s="68" t="s">
        <v>121</v>
      </c>
      <c r="B27" s="69">
        <f>'Kapital rozpocet'!J17</f>
        <v>0</v>
      </c>
      <c r="C27" s="69">
        <f>'Kapital rozpocet'!J60</f>
        <v>42000</v>
      </c>
      <c r="D27" s="70">
        <f>SUM(B27-C27)</f>
        <v>-42000</v>
      </c>
    </row>
    <row r="28" spans="1:4" ht="12.75" customHeight="1">
      <c r="A28" s="71" t="s">
        <v>122</v>
      </c>
      <c r="B28" s="72">
        <f>SUM(B26:B27)</f>
        <v>723579</v>
      </c>
      <c r="C28" s="72">
        <f>SUM(C26:C27)</f>
        <v>557190</v>
      </c>
      <c r="D28" s="72">
        <f>SUM(D26:D27)</f>
        <v>166389</v>
      </c>
    </row>
    <row r="29" spans="1:4" ht="12.75" customHeight="1">
      <c r="A29" s="80"/>
      <c r="B29" s="81"/>
      <c r="C29" s="81"/>
      <c r="D29" s="82"/>
    </row>
    <row r="30" spans="1:4" ht="12.75" customHeight="1">
      <c r="A30" s="68" t="s">
        <v>105</v>
      </c>
      <c r="B30" s="69">
        <f>'Financne operacie'!J16</f>
        <v>0</v>
      </c>
      <c r="C30" s="69">
        <f>'Financne operacie'!J27</f>
        <v>0</v>
      </c>
      <c r="D30" s="70">
        <f>SUM(B30-C30)</f>
        <v>0</v>
      </c>
    </row>
    <row r="31" spans="1:4" ht="12.75" customHeight="1">
      <c r="A31" s="83"/>
      <c r="B31" s="84"/>
      <c r="C31" s="84"/>
      <c r="D31" s="85"/>
    </row>
    <row r="32" spans="1:4" ht="12.75" customHeight="1">
      <c r="A32" s="71" t="s">
        <v>122</v>
      </c>
      <c r="B32" s="72">
        <f>SUM(B28+B30)</f>
        <v>723579</v>
      </c>
      <c r="C32" s="72">
        <f>SUM(C28+C30)</f>
        <v>557190</v>
      </c>
      <c r="D32" s="72">
        <f>SUM(D28+D30)</f>
        <v>166389</v>
      </c>
    </row>
    <row r="33" spans="1:4" ht="12.75" customHeight="1"/>
    <row r="34" spans="1:4" ht="12.75" customHeight="1">
      <c r="A34" t="s">
        <v>0</v>
      </c>
    </row>
    <row r="35" spans="1:4" ht="12.75" customHeight="1">
      <c r="A35" t="s">
        <v>123</v>
      </c>
    </row>
    <row r="36" spans="1:4" ht="12.75" customHeight="1">
      <c r="B36" t="s">
        <v>124</v>
      </c>
      <c r="C36" s="86"/>
      <c r="D36" t="s">
        <v>125</v>
      </c>
    </row>
    <row r="37" spans="1:4" ht="12.75" customHeight="1">
      <c r="B37" t="s">
        <v>126</v>
      </c>
      <c r="C37" s="86"/>
      <c r="D37" t="s">
        <v>127</v>
      </c>
    </row>
  </sheetData>
  <printOptions horizontalCentered="1"/>
  <pageMargins left="0.70833333333333304" right="0.78749999999999998" top="0.62986111111111098" bottom="0.72708333333333297" header="0.51180555555555496" footer="0.62986111111111098"/>
  <pageSetup paperSize="9" firstPageNumber="0" orientation="landscape" r:id="rId1"/>
  <headerFooter>
    <oddFooter>&amp;C&amp;7&amp;P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174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Bezny rozpocet</vt:lpstr>
      <vt:lpstr>Kapital rozpocet</vt:lpstr>
      <vt:lpstr>Financne operacie</vt:lpstr>
      <vt:lpstr>Rekapitulácia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</dc:creator>
  <cp:lastModifiedBy>Fujitsu</cp:lastModifiedBy>
  <cp:revision>52</cp:revision>
  <cp:lastPrinted>2024-02-01T08:20:05Z</cp:lastPrinted>
  <dcterms:created xsi:type="dcterms:W3CDTF">2018-02-26T10:36:46Z</dcterms:created>
  <dcterms:modified xsi:type="dcterms:W3CDTF">2024-03-27T10:37:36Z</dcterms:modified>
  <dc:language>sk-SK</dc:language>
</cp:coreProperties>
</file>